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800" windowHeight="11430" firstSheet="1" activeTab="1"/>
  </bookViews>
  <sheets>
    <sheet name="Rekapitulace stavby" sheetId="1" state="veryHidden" r:id="rId1"/>
    <sheet name="02 - Oprava bytu Bělohors..." sheetId="2" r:id="rId2"/>
  </sheets>
  <definedNames>
    <definedName name="_xlnm._FilterDatabase" localSheetId="1" hidden="1">'02 - Oprava bytu Bělohors...'!$C$149:$K$1223</definedName>
    <definedName name="_xlnm.Print_Titles" localSheetId="1">'02 - Oprava bytu Bělohors...'!$149:$149</definedName>
    <definedName name="_xlnm.Print_Titles" localSheetId="0">'Rekapitulace stavby'!$92:$92</definedName>
    <definedName name="_xlnm.Print_Area" localSheetId="1">'02 - Oprava bytu Bělohors...'!$C$4:$J$76,'02 - Oprava bytu Bělohors...'!$C$82:$J$131,'02 - Oprava bytu Bělohors...'!$C$137:$J$1223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223" i="2"/>
  <c r="BH1223" i="2"/>
  <c r="BG1223" i="2"/>
  <c r="BE1223" i="2"/>
  <c r="T1223" i="2"/>
  <c r="T1222" i="2"/>
  <c r="R1223" i="2"/>
  <c r="R1222" i="2"/>
  <c r="P1223" i="2"/>
  <c r="P1222" i="2" s="1"/>
  <c r="BI1221" i="2"/>
  <c r="BH1221" i="2"/>
  <c r="BG1221" i="2"/>
  <c r="BE1221" i="2"/>
  <c r="T1221" i="2"/>
  <c r="T1220" i="2"/>
  <c r="T1219" i="2"/>
  <c r="R1221" i="2"/>
  <c r="R1220" i="2"/>
  <c r="R1219" i="2" s="1"/>
  <c r="P1221" i="2"/>
  <c r="P1220" i="2" s="1"/>
  <c r="P1219" i="2" s="1"/>
  <c r="BI1218" i="2"/>
  <c r="BH1218" i="2"/>
  <c r="BG1218" i="2"/>
  <c r="BE1218" i="2"/>
  <c r="T1218" i="2"/>
  <c r="R1218" i="2"/>
  <c r="P1218" i="2"/>
  <c r="BI1214" i="2"/>
  <c r="BH1214" i="2"/>
  <c r="BG1214" i="2"/>
  <c r="BE1214" i="2"/>
  <c r="T1214" i="2"/>
  <c r="R1214" i="2"/>
  <c r="P1214" i="2"/>
  <c r="BI1210" i="2"/>
  <c r="BH1210" i="2"/>
  <c r="BG1210" i="2"/>
  <c r="BE1210" i="2"/>
  <c r="T1210" i="2"/>
  <c r="T1209" i="2"/>
  <c r="T1208" i="2" s="1"/>
  <c r="R1210" i="2"/>
  <c r="R1209" i="2"/>
  <c r="R1208" i="2" s="1"/>
  <c r="P1210" i="2"/>
  <c r="P1209" i="2"/>
  <c r="P1208" i="2" s="1"/>
  <c r="BI1196" i="2"/>
  <c r="BH1196" i="2"/>
  <c r="BG1196" i="2"/>
  <c r="BE1196" i="2"/>
  <c r="T1196" i="2"/>
  <c r="R1196" i="2"/>
  <c r="P1196" i="2"/>
  <c r="BI1173" i="2"/>
  <c r="BH1173" i="2"/>
  <c r="BG1173" i="2"/>
  <c r="BE1173" i="2"/>
  <c r="T1173" i="2"/>
  <c r="R1173" i="2"/>
  <c r="P1173" i="2"/>
  <c r="BI1172" i="2"/>
  <c r="BH1172" i="2"/>
  <c r="BG1172" i="2"/>
  <c r="BE1172" i="2"/>
  <c r="T1172" i="2"/>
  <c r="R1172" i="2"/>
  <c r="P1172" i="2"/>
  <c r="BI1170" i="2"/>
  <c r="BH1170" i="2"/>
  <c r="BG1170" i="2"/>
  <c r="BE1170" i="2"/>
  <c r="T1170" i="2"/>
  <c r="R1170" i="2"/>
  <c r="P1170" i="2"/>
  <c r="BI1169" i="2"/>
  <c r="BH1169" i="2"/>
  <c r="BG1169" i="2"/>
  <c r="BE1169" i="2"/>
  <c r="T1169" i="2"/>
  <c r="R1169" i="2"/>
  <c r="P1169" i="2"/>
  <c r="BI1167" i="2"/>
  <c r="BH1167" i="2"/>
  <c r="BG1167" i="2"/>
  <c r="BE1167" i="2"/>
  <c r="T1167" i="2"/>
  <c r="R1167" i="2"/>
  <c r="P1167" i="2"/>
  <c r="BI1166" i="2"/>
  <c r="BH1166" i="2"/>
  <c r="BG1166" i="2"/>
  <c r="BE1166" i="2"/>
  <c r="T1166" i="2"/>
  <c r="R1166" i="2"/>
  <c r="P1166" i="2"/>
  <c r="BI1163" i="2"/>
  <c r="BH1163" i="2"/>
  <c r="BG1163" i="2"/>
  <c r="BE1163" i="2"/>
  <c r="T1163" i="2"/>
  <c r="R1163" i="2"/>
  <c r="P1163" i="2"/>
  <c r="BI1158" i="2"/>
  <c r="BH1158" i="2"/>
  <c r="BG1158" i="2"/>
  <c r="BE1158" i="2"/>
  <c r="T1158" i="2"/>
  <c r="R1158" i="2"/>
  <c r="P1158" i="2"/>
  <c r="BI1157" i="2"/>
  <c r="BH1157" i="2"/>
  <c r="BG1157" i="2"/>
  <c r="BE1157" i="2"/>
  <c r="T1157" i="2"/>
  <c r="R1157" i="2"/>
  <c r="P1157" i="2"/>
  <c r="BI1156" i="2"/>
  <c r="BH1156" i="2"/>
  <c r="BG1156" i="2"/>
  <c r="BE1156" i="2"/>
  <c r="T1156" i="2"/>
  <c r="R1156" i="2"/>
  <c r="P1156" i="2"/>
  <c r="BI1154" i="2"/>
  <c r="BH1154" i="2"/>
  <c r="BG1154" i="2"/>
  <c r="BE1154" i="2"/>
  <c r="T1154" i="2"/>
  <c r="R1154" i="2"/>
  <c r="P1154" i="2"/>
  <c r="BI1153" i="2"/>
  <c r="BH1153" i="2"/>
  <c r="BG1153" i="2"/>
  <c r="BE1153" i="2"/>
  <c r="T1153" i="2"/>
  <c r="R1153" i="2"/>
  <c r="P1153" i="2"/>
  <c r="BI1152" i="2"/>
  <c r="BH1152" i="2"/>
  <c r="BG1152" i="2"/>
  <c r="BE1152" i="2"/>
  <c r="T1152" i="2"/>
  <c r="R1152" i="2"/>
  <c r="P1152" i="2"/>
  <c r="BI1151" i="2"/>
  <c r="BH1151" i="2"/>
  <c r="BG1151" i="2"/>
  <c r="BE1151" i="2"/>
  <c r="T1151" i="2"/>
  <c r="R1151" i="2"/>
  <c r="P1151" i="2"/>
  <c r="BI1150" i="2"/>
  <c r="BH1150" i="2"/>
  <c r="BG1150" i="2"/>
  <c r="BE1150" i="2"/>
  <c r="T1150" i="2"/>
  <c r="R1150" i="2"/>
  <c r="P1150" i="2"/>
  <c r="BI1149" i="2"/>
  <c r="BH1149" i="2"/>
  <c r="BG1149" i="2"/>
  <c r="BE1149" i="2"/>
  <c r="T1149" i="2"/>
  <c r="R1149" i="2"/>
  <c r="P1149" i="2"/>
  <c r="BI1148" i="2"/>
  <c r="BH1148" i="2"/>
  <c r="BG1148" i="2"/>
  <c r="BE1148" i="2"/>
  <c r="T1148" i="2"/>
  <c r="R1148" i="2"/>
  <c r="P1148" i="2"/>
  <c r="BI1147" i="2"/>
  <c r="BH1147" i="2"/>
  <c r="BG1147" i="2"/>
  <c r="BE1147" i="2"/>
  <c r="T1147" i="2"/>
  <c r="R1147" i="2"/>
  <c r="P1147" i="2"/>
  <c r="BI1146" i="2"/>
  <c r="BH1146" i="2"/>
  <c r="BG1146" i="2"/>
  <c r="BE1146" i="2"/>
  <c r="T1146" i="2"/>
  <c r="R1146" i="2"/>
  <c r="P1146" i="2"/>
  <c r="BI1145" i="2"/>
  <c r="BH1145" i="2"/>
  <c r="BG1145" i="2"/>
  <c r="BE1145" i="2"/>
  <c r="T1145" i="2"/>
  <c r="R1145" i="2"/>
  <c r="P1145" i="2"/>
  <c r="BI1137" i="2"/>
  <c r="BH1137" i="2"/>
  <c r="BG1137" i="2"/>
  <c r="BE1137" i="2"/>
  <c r="T1137" i="2"/>
  <c r="R1137" i="2"/>
  <c r="P1137" i="2"/>
  <c r="BI1136" i="2"/>
  <c r="BH1136" i="2"/>
  <c r="BG1136" i="2"/>
  <c r="BE1136" i="2"/>
  <c r="T1136" i="2"/>
  <c r="R1136" i="2"/>
  <c r="P1136" i="2"/>
  <c r="BI1135" i="2"/>
  <c r="BH1135" i="2"/>
  <c r="BG1135" i="2"/>
  <c r="BE1135" i="2"/>
  <c r="T1135" i="2"/>
  <c r="R1135" i="2"/>
  <c r="P1135" i="2"/>
  <c r="BI1134" i="2"/>
  <c r="BH1134" i="2"/>
  <c r="BG1134" i="2"/>
  <c r="BE1134" i="2"/>
  <c r="T1134" i="2"/>
  <c r="R1134" i="2"/>
  <c r="P1134" i="2"/>
  <c r="BI1133" i="2"/>
  <c r="BH1133" i="2"/>
  <c r="BG1133" i="2"/>
  <c r="BE1133" i="2"/>
  <c r="T1133" i="2"/>
  <c r="R1133" i="2"/>
  <c r="P1133" i="2"/>
  <c r="BI1132" i="2"/>
  <c r="BH1132" i="2"/>
  <c r="BG1132" i="2"/>
  <c r="BE1132" i="2"/>
  <c r="T1132" i="2"/>
  <c r="R1132" i="2"/>
  <c r="P1132" i="2"/>
  <c r="BI1129" i="2"/>
  <c r="BH1129" i="2"/>
  <c r="BG1129" i="2"/>
  <c r="BE1129" i="2"/>
  <c r="T1129" i="2"/>
  <c r="R1129" i="2"/>
  <c r="P1129" i="2"/>
  <c r="BI1128" i="2"/>
  <c r="BH1128" i="2"/>
  <c r="BG1128" i="2"/>
  <c r="BE1128" i="2"/>
  <c r="T1128" i="2"/>
  <c r="R1128" i="2"/>
  <c r="P1128" i="2"/>
  <c r="BI1127" i="2"/>
  <c r="BH1127" i="2"/>
  <c r="BG1127" i="2"/>
  <c r="BE1127" i="2"/>
  <c r="T1127" i="2"/>
  <c r="R1127" i="2"/>
  <c r="P1127" i="2"/>
  <c r="BI1126" i="2"/>
  <c r="BH1126" i="2"/>
  <c r="BG1126" i="2"/>
  <c r="BE1126" i="2"/>
  <c r="T1126" i="2"/>
  <c r="R1126" i="2"/>
  <c r="P1126" i="2"/>
  <c r="BI1125" i="2"/>
  <c r="BH1125" i="2"/>
  <c r="BG1125" i="2"/>
  <c r="BE1125" i="2"/>
  <c r="T1125" i="2"/>
  <c r="R1125" i="2"/>
  <c r="P1125" i="2"/>
  <c r="BI1124" i="2"/>
  <c r="BH1124" i="2"/>
  <c r="BG1124" i="2"/>
  <c r="BE1124" i="2"/>
  <c r="T1124" i="2"/>
  <c r="R1124" i="2"/>
  <c r="P1124" i="2"/>
  <c r="BI1123" i="2"/>
  <c r="BH1123" i="2"/>
  <c r="BG1123" i="2"/>
  <c r="BE1123" i="2"/>
  <c r="T1123" i="2"/>
  <c r="R1123" i="2"/>
  <c r="P1123" i="2"/>
  <c r="BI1122" i="2"/>
  <c r="BH1122" i="2"/>
  <c r="BG1122" i="2"/>
  <c r="BE1122" i="2"/>
  <c r="T1122" i="2"/>
  <c r="R1122" i="2"/>
  <c r="P1122" i="2"/>
  <c r="BI1121" i="2"/>
  <c r="BH1121" i="2"/>
  <c r="BG1121" i="2"/>
  <c r="BE1121" i="2"/>
  <c r="T1121" i="2"/>
  <c r="R1121" i="2"/>
  <c r="P1121" i="2"/>
  <c r="BI1117" i="2"/>
  <c r="BH1117" i="2"/>
  <c r="BG1117" i="2"/>
  <c r="BE1117" i="2"/>
  <c r="T1117" i="2"/>
  <c r="R1117" i="2"/>
  <c r="P1117" i="2"/>
  <c r="BI1115" i="2"/>
  <c r="BH1115" i="2"/>
  <c r="BG1115" i="2"/>
  <c r="BE1115" i="2"/>
  <c r="T1115" i="2"/>
  <c r="R1115" i="2"/>
  <c r="P1115" i="2"/>
  <c r="BI1114" i="2"/>
  <c r="BH1114" i="2"/>
  <c r="BG1114" i="2"/>
  <c r="BE1114" i="2"/>
  <c r="T1114" i="2"/>
  <c r="R1114" i="2"/>
  <c r="P1114" i="2"/>
  <c r="BI1113" i="2"/>
  <c r="BH1113" i="2"/>
  <c r="BG1113" i="2"/>
  <c r="BE1113" i="2"/>
  <c r="T1113" i="2"/>
  <c r="R1113" i="2"/>
  <c r="P1113" i="2"/>
  <c r="BI1110" i="2"/>
  <c r="BH1110" i="2"/>
  <c r="BG1110" i="2"/>
  <c r="BE1110" i="2"/>
  <c r="T1110" i="2"/>
  <c r="R1110" i="2"/>
  <c r="P1110" i="2"/>
  <c r="BI1104" i="2"/>
  <c r="BH1104" i="2"/>
  <c r="BG1104" i="2"/>
  <c r="BE1104" i="2"/>
  <c r="T1104" i="2"/>
  <c r="R1104" i="2"/>
  <c r="P1104" i="2"/>
  <c r="BI1101" i="2"/>
  <c r="BH1101" i="2"/>
  <c r="BG1101" i="2"/>
  <c r="BE1101" i="2"/>
  <c r="T1101" i="2"/>
  <c r="R1101" i="2"/>
  <c r="P1101" i="2"/>
  <c r="BI1100" i="2"/>
  <c r="BH1100" i="2"/>
  <c r="BG1100" i="2"/>
  <c r="BE1100" i="2"/>
  <c r="T1100" i="2"/>
  <c r="R1100" i="2"/>
  <c r="P1100" i="2"/>
  <c r="BI1099" i="2"/>
  <c r="BH1099" i="2"/>
  <c r="BG1099" i="2"/>
  <c r="BE1099" i="2"/>
  <c r="T1099" i="2"/>
  <c r="R1099" i="2"/>
  <c r="P1099" i="2"/>
  <c r="BI1088" i="2"/>
  <c r="BH1088" i="2"/>
  <c r="BG1088" i="2"/>
  <c r="BE1088" i="2"/>
  <c r="T1088" i="2"/>
  <c r="R1088" i="2"/>
  <c r="P1088" i="2"/>
  <c r="BI1086" i="2"/>
  <c r="BH1086" i="2"/>
  <c r="BG1086" i="2"/>
  <c r="BE1086" i="2"/>
  <c r="T1086" i="2"/>
  <c r="R1086" i="2"/>
  <c r="P1086" i="2"/>
  <c r="BI1080" i="2"/>
  <c r="BH1080" i="2"/>
  <c r="BG1080" i="2"/>
  <c r="BE1080" i="2"/>
  <c r="T1080" i="2"/>
  <c r="R1080" i="2"/>
  <c r="P1080" i="2"/>
  <c r="BI1078" i="2"/>
  <c r="BH1078" i="2"/>
  <c r="BG1078" i="2"/>
  <c r="BE1078" i="2"/>
  <c r="T1078" i="2"/>
  <c r="R1078" i="2"/>
  <c r="P1078" i="2"/>
  <c r="BI1076" i="2"/>
  <c r="BH1076" i="2"/>
  <c r="BG1076" i="2"/>
  <c r="BE1076" i="2"/>
  <c r="T1076" i="2"/>
  <c r="R1076" i="2"/>
  <c r="P1076" i="2"/>
  <c r="BI1075" i="2"/>
  <c r="BH1075" i="2"/>
  <c r="BG1075" i="2"/>
  <c r="BE1075" i="2"/>
  <c r="T1075" i="2"/>
  <c r="R1075" i="2"/>
  <c r="P1075" i="2"/>
  <c r="BI1073" i="2"/>
  <c r="BH1073" i="2"/>
  <c r="BG1073" i="2"/>
  <c r="BE1073" i="2"/>
  <c r="T1073" i="2"/>
  <c r="R1073" i="2"/>
  <c r="P1073" i="2"/>
  <c r="BI1071" i="2"/>
  <c r="BH1071" i="2"/>
  <c r="BG1071" i="2"/>
  <c r="BE1071" i="2"/>
  <c r="T1071" i="2"/>
  <c r="R1071" i="2"/>
  <c r="P1071" i="2"/>
  <c r="BI1070" i="2"/>
  <c r="BH1070" i="2"/>
  <c r="BG1070" i="2"/>
  <c r="BE1070" i="2"/>
  <c r="T1070" i="2"/>
  <c r="R1070" i="2"/>
  <c r="P1070" i="2"/>
  <c r="BI1068" i="2"/>
  <c r="BH1068" i="2"/>
  <c r="BG1068" i="2"/>
  <c r="BE1068" i="2"/>
  <c r="T1068" i="2"/>
  <c r="R1068" i="2"/>
  <c r="P1068" i="2"/>
  <c r="BI1062" i="2"/>
  <c r="BH1062" i="2"/>
  <c r="BG1062" i="2"/>
  <c r="BE1062" i="2"/>
  <c r="T1062" i="2"/>
  <c r="R1062" i="2"/>
  <c r="P1062" i="2"/>
  <c r="BI1059" i="2"/>
  <c r="BH1059" i="2"/>
  <c r="BG1059" i="2"/>
  <c r="BE1059" i="2"/>
  <c r="T1059" i="2"/>
  <c r="R1059" i="2"/>
  <c r="P1059" i="2"/>
  <c r="BI1058" i="2"/>
  <c r="BH1058" i="2"/>
  <c r="BG1058" i="2"/>
  <c r="BE1058" i="2"/>
  <c r="T1058" i="2"/>
  <c r="R1058" i="2"/>
  <c r="P1058" i="2"/>
  <c r="BI1057" i="2"/>
  <c r="BH1057" i="2"/>
  <c r="BG1057" i="2"/>
  <c r="BE1057" i="2"/>
  <c r="T1057" i="2"/>
  <c r="R1057" i="2"/>
  <c r="P1057" i="2"/>
  <c r="BI1055" i="2"/>
  <c r="BH1055" i="2"/>
  <c r="BG1055" i="2"/>
  <c r="BE1055" i="2"/>
  <c r="T1055" i="2"/>
  <c r="R1055" i="2"/>
  <c r="P1055" i="2"/>
  <c r="BI1054" i="2"/>
  <c r="BH1054" i="2"/>
  <c r="BG1054" i="2"/>
  <c r="BE1054" i="2"/>
  <c r="T1054" i="2"/>
  <c r="R1054" i="2"/>
  <c r="P1054" i="2"/>
  <c r="BI1047" i="2"/>
  <c r="BH1047" i="2"/>
  <c r="BG1047" i="2"/>
  <c r="BE1047" i="2"/>
  <c r="T1047" i="2"/>
  <c r="R1047" i="2"/>
  <c r="P1047" i="2"/>
  <c r="BI1045" i="2"/>
  <c r="BH1045" i="2"/>
  <c r="BG1045" i="2"/>
  <c r="BE1045" i="2"/>
  <c r="T1045" i="2"/>
  <c r="R1045" i="2"/>
  <c r="P1045" i="2"/>
  <c r="BI1039" i="2"/>
  <c r="BH1039" i="2"/>
  <c r="BG1039" i="2"/>
  <c r="BE1039" i="2"/>
  <c r="T1039" i="2"/>
  <c r="R1039" i="2"/>
  <c r="P1039" i="2"/>
  <c r="BI1038" i="2"/>
  <c r="BH1038" i="2"/>
  <c r="BG1038" i="2"/>
  <c r="BE1038" i="2"/>
  <c r="T1038" i="2"/>
  <c r="R1038" i="2"/>
  <c r="P1038" i="2"/>
  <c r="BI1036" i="2"/>
  <c r="BH1036" i="2"/>
  <c r="BG1036" i="2"/>
  <c r="BE1036" i="2"/>
  <c r="T1036" i="2"/>
  <c r="R1036" i="2"/>
  <c r="P1036" i="2"/>
  <c r="BI1033" i="2"/>
  <c r="BH1033" i="2"/>
  <c r="BG1033" i="2"/>
  <c r="BE1033" i="2"/>
  <c r="T1033" i="2"/>
  <c r="R1033" i="2"/>
  <c r="P1033" i="2"/>
  <c r="BI1030" i="2"/>
  <c r="BH1030" i="2"/>
  <c r="BG1030" i="2"/>
  <c r="BE1030" i="2"/>
  <c r="T1030" i="2"/>
  <c r="R1030" i="2"/>
  <c r="P1030" i="2"/>
  <c r="BI1027" i="2"/>
  <c r="BH1027" i="2"/>
  <c r="BG1027" i="2"/>
  <c r="BE1027" i="2"/>
  <c r="T1027" i="2"/>
  <c r="R1027" i="2"/>
  <c r="P1027" i="2"/>
  <c r="BI1026" i="2"/>
  <c r="BH1026" i="2"/>
  <c r="BG1026" i="2"/>
  <c r="BE1026" i="2"/>
  <c r="T1026" i="2"/>
  <c r="R1026" i="2"/>
  <c r="P1026" i="2"/>
  <c r="BI1025" i="2"/>
  <c r="BH1025" i="2"/>
  <c r="BG1025" i="2"/>
  <c r="BE1025" i="2"/>
  <c r="T1025" i="2"/>
  <c r="R1025" i="2"/>
  <c r="P1025" i="2"/>
  <c r="BI1024" i="2"/>
  <c r="BH1024" i="2"/>
  <c r="BG1024" i="2"/>
  <c r="BE1024" i="2"/>
  <c r="T1024" i="2"/>
  <c r="R1024" i="2"/>
  <c r="P1024" i="2"/>
  <c r="BI1021" i="2"/>
  <c r="BH1021" i="2"/>
  <c r="BG1021" i="2"/>
  <c r="BE1021" i="2"/>
  <c r="T1021" i="2"/>
  <c r="R1021" i="2"/>
  <c r="P1021" i="2"/>
  <c r="BI1020" i="2"/>
  <c r="BH1020" i="2"/>
  <c r="BG1020" i="2"/>
  <c r="BE1020" i="2"/>
  <c r="T1020" i="2"/>
  <c r="R1020" i="2"/>
  <c r="P1020" i="2"/>
  <c r="BI1018" i="2"/>
  <c r="BH1018" i="2"/>
  <c r="BG1018" i="2"/>
  <c r="BE1018" i="2"/>
  <c r="T1018" i="2"/>
  <c r="R1018" i="2"/>
  <c r="P1018" i="2"/>
  <c r="BI1017" i="2"/>
  <c r="BH1017" i="2"/>
  <c r="BG1017" i="2"/>
  <c r="BE1017" i="2"/>
  <c r="T1017" i="2"/>
  <c r="R1017" i="2"/>
  <c r="P1017" i="2"/>
  <c r="BI1016" i="2"/>
  <c r="BH1016" i="2"/>
  <c r="BG1016" i="2"/>
  <c r="BE1016" i="2"/>
  <c r="T1016" i="2"/>
  <c r="R1016" i="2"/>
  <c r="P1016" i="2"/>
  <c r="BI1015" i="2"/>
  <c r="BH1015" i="2"/>
  <c r="BG1015" i="2"/>
  <c r="BE1015" i="2"/>
  <c r="T1015" i="2"/>
  <c r="R1015" i="2"/>
  <c r="P1015" i="2"/>
  <c r="BI1014" i="2"/>
  <c r="BH1014" i="2"/>
  <c r="BG1014" i="2"/>
  <c r="BE1014" i="2"/>
  <c r="T1014" i="2"/>
  <c r="R1014" i="2"/>
  <c r="P1014" i="2"/>
  <c r="BI1013" i="2"/>
  <c r="BH1013" i="2"/>
  <c r="BG1013" i="2"/>
  <c r="BE1013" i="2"/>
  <c r="T1013" i="2"/>
  <c r="R1013" i="2"/>
  <c r="P1013" i="2"/>
  <c r="BI1012" i="2"/>
  <c r="BH1012" i="2"/>
  <c r="BG1012" i="2"/>
  <c r="BE1012" i="2"/>
  <c r="T1012" i="2"/>
  <c r="R1012" i="2"/>
  <c r="P1012" i="2"/>
  <c r="BI1011" i="2"/>
  <c r="BH1011" i="2"/>
  <c r="BG1011" i="2"/>
  <c r="BE1011" i="2"/>
  <c r="T1011" i="2"/>
  <c r="R1011" i="2"/>
  <c r="P1011" i="2"/>
  <c r="BI1010" i="2"/>
  <c r="BH1010" i="2"/>
  <c r="BG1010" i="2"/>
  <c r="BE1010" i="2"/>
  <c r="T1010" i="2"/>
  <c r="R1010" i="2"/>
  <c r="P1010" i="2"/>
  <c r="BI1009" i="2"/>
  <c r="BH1009" i="2"/>
  <c r="BG1009" i="2"/>
  <c r="BE1009" i="2"/>
  <c r="T1009" i="2"/>
  <c r="R1009" i="2"/>
  <c r="P1009" i="2"/>
  <c r="BI1006" i="2"/>
  <c r="BH1006" i="2"/>
  <c r="BG1006" i="2"/>
  <c r="BE1006" i="2"/>
  <c r="T1006" i="2"/>
  <c r="R1006" i="2"/>
  <c r="P1006" i="2"/>
  <c r="BI1004" i="2"/>
  <c r="BH1004" i="2"/>
  <c r="BG1004" i="2"/>
  <c r="BE1004" i="2"/>
  <c r="T1004" i="2"/>
  <c r="R1004" i="2"/>
  <c r="P1004" i="2"/>
  <c r="BI996" i="2"/>
  <c r="BH996" i="2"/>
  <c r="BG996" i="2"/>
  <c r="BE996" i="2"/>
  <c r="T996" i="2"/>
  <c r="R996" i="2"/>
  <c r="P996" i="2"/>
  <c r="BI993" i="2"/>
  <c r="BH993" i="2"/>
  <c r="BG993" i="2"/>
  <c r="BE993" i="2"/>
  <c r="T993" i="2"/>
  <c r="R993" i="2"/>
  <c r="P993" i="2"/>
  <c r="BI991" i="2"/>
  <c r="BH991" i="2"/>
  <c r="BG991" i="2"/>
  <c r="BE991" i="2"/>
  <c r="T991" i="2"/>
  <c r="R991" i="2"/>
  <c r="P991" i="2"/>
  <c r="BI990" i="2"/>
  <c r="BH990" i="2"/>
  <c r="BG990" i="2"/>
  <c r="BE990" i="2"/>
  <c r="T990" i="2"/>
  <c r="R990" i="2"/>
  <c r="P990" i="2"/>
  <c r="BI989" i="2"/>
  <c r="BH989" i="2"/>
  <c r="BG989" i="2"/>
  <c r="BE989" i="2"/>
  <c r="T989" i="2"/>
  <c r="R989" i="2"/>
  <c r="P989" i="2"/>
  <c r="BI986" i="2"/>
  <c r="BH986" i="2"/>
  <c r="BG986" i="2"/>
  <c r="BE986" i="2"/>
  <c r="T986" i="2"/>
  <c r="R986" i="2"/>
  <c r="P986" i="2"/>
  <c r="BI985" i="2"/>
  <c r="BH985" i="2"/>
  <c r="BG985" i="2"/>
  <c r="BE985" i="2"/>
  <c r="T985" i="2"/>
  <c r="R985" i="2"/>
  <c r="P985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3" i="2"/>
  <c r="BH973" i="2"/>
  <c r="BG973" i="2"/>
  <c r="BE973" i="2"/>
  <c r="T973" i="2"/>
  <c r="R973" i="2"/>
  <c r="P973" i="2"/>
  <c r="BI970" i="2"/>
  <c r="BH970" i="2"/>
  <c r="BG970" i="2"/>
  <c r="BE970" i="2"/>
  <c r="T970" i="2"/>
  <c r="R970" i="2"/>
  <c r="P970" i="2"/>
  <c r="BI964" i="2"/>
  <c r="BH964" i="2"/>
  <c r="BG964" i="2"/>
  <c r="BE964" i="2"/>
  <c r="T964" i="2"/>
  <c r="R964" i="2"/>
  <c r="P964" i="2"/>
  <c r="BI956" i="2"/>
  <c r="BH956" i="2"/>
  <c r="BG956" i="2"/>
  <c r="BE956" i="2"/>
  <c r="T956" i="2"/>
  <c r="R956" i="2"/>
  <c r="P956" i="2"/>
  <c r="BI955" i="2"/>
  <c r="BH955" i="2"/>
  <c r="BG955" i="2"/>
  <c r="BE955" i="2"/>
  <c r="T955" i="2"/>
  <c r="R955" i="2"/>
  <c r="P955" i="2"/>
  <c r="BI954" i="2"/>
  <c r="BH954" i="2"/>
  <c r="BG954" i="2"/>
  <c r="BE954" i="2"/>
  <c r="T954" i="2"/>
  <c r="R954" i="2"/>
  <c r="P954" i="2"/>
  <c r="BI953" i="2"/>
  <c r="BH953" i="2"/>
  <c r="BG953" i="2"/>
  <c r="BE953" i="2"/>
  <c r="T953" i="2"/>
  <c r="R953" i="2"/>
  <c r="P953" i="2"/>
  <c r="BI951" i="2"/>
  <c r="BH951" i="2"/>
  <c r="BG951" i="2"/>
  <c r="BE951" i="2"/>
  <c r="T951" i="2"/>
  <c r="R951" i="2"/>
  <c r="P951" i="2"/>
  <c r="BI950" i="2"/>
  <c r="BH950" i="2"/>
  <c r="BG950" i="2"/>
  <c r="BE950" i="2"/>
  <c r="T950" i="2"/>
  <c r="R950" i="2"/>
  <c r="P950" i="2"/>
  <c r="BI947" i="2"/>
  <c r="BH947" i="2"/>
  <c r="BG947" i="2"/>
  <c r="BE947" i="2"/>
  <c r="T947" i="2"/>
  <c r="R947" i="2"/>
  <c r="P947" i="2"/>
  <c r="BI937" i="2"/>
  <c r="BH937" i="2"/>
  <c r="BG937" i="2"/>
  <c r="BE937" i="2"/>
  <c r="T937" i="2"/>
  <c r="R937" i="2"/>
  <c r="P937" i="2"/>
  <c r="BI936" i="2"/>
  <c r="BH936" i="2"/>
  <c r="BG936" i="2"/>
  <c r="BE936" i="2"/>
  <c r="T936" i="2"/>
  <c r="R936" i="2"/>
  <c r="P936" i="2"/>
  <c r="BI926" i="2"/>
  <c r="BH926" i="2"/>
  <c r="BG926" i="2"/>
  <c r="BE926" i="2"/>
  <c r="T926" i="2"/>
  <c r="R926" i="2"/>
  <c r="P926" i="2"/>
  <c r="BI924" i="2"/>
  <c r="BH924" i="2"/>
  <c r="BG924" i="2"/>
  <c r="BE924" i="2"/>
  <c r="T924" i="2"/>
  <c r="R924" i="2"/>
  <c r="P924" i="2"/>
  <c r="BI923" i="2"/>
  <c r="BH923" i="2"/>
  <c r="BG923" i="2"/>
  <c r="BE923" i="2"/>
  <c r="T923" i="2"/>
  <c r="R923" i="2"/>
  <c r="P923" i="2"/>
  <c r="BI917" i="2"/>
  <c r="BH917" i="2"/>
  <c r="BG917" i="2"/>
  <c r="BE917" i="2"/>
  <c r="T917" i="2"/>
  <c r="R917" i="2"/>
  <c r="P917" i="2"/>
  <c r="BI916" i="2"/>
  <c r="BH916" i="2"/>
  <c r="BG916" i="2"/>
  <c r="BE916" i="2"/>
  <c r="T916" i="2"/>
  <c r="R916" i="2"/>
  <c r="P916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11" i="2"/>
  <c r="BH911" i="2"/>
  <c r="BG911" i="2"/>
  <c r="BE911" i="2"/>
  <c r="T911" i="2"/>
  <c r="R911" i="2"/>
  <c r="P911" i="2"/>
  <c r="BI905" i="2"/>
  <c r="BH905" i="2"/>
  <c r="BG905" i="2"/>
  <c r="BE905" i="2"/>
  <c r="T905" i="2"/>
  <c r="R905" i="2"/>
  <c r="P905" i="2"/>
  <c r="BI900" i="2"/>
  <c r="BH900" i="2"/>
  <c r="BG900" i="2"/>
  <c r="BE900" i="2"/>
  <c r="T900" i="2"/>
  <c r="R900" i="2"/>
  <c r="P900" i="2"/>
  <c r="BI899" i="2"/>
  <c r="BH899" i="2"/>
  <c r="BG899" i="2"/>
  <c r="BE899" i="2"/>
  <c r="T899" i="2"/>
  <c r="R899" i="2"/>
  <c r="P899" i="2"/>
  <c r="BI893" i="2"/>
  <c r="BH893" i="2"/>
  <c r="BG893" i="2"/>
  <c r="BE893" i="2"/>
  <c r="T893" i="2"/>
  <c r="R893" i="2"/>
  <c r="P893" i="2"/>
  <c r="BI892" i="2"/>
  <c r="BH892" i="2"/>
  <c r="BG892" i="2"/>
  <c r="BE892" i="2"/>
  <c r="T892" i="2"/>
  <c r="R892" i="2"/>
  <c r="P892" i="2"/>
  <c r="BI891" i="2"/>
  <c r="BH891" i="2"/>
  <c r="BG891" i="2"/>
  <c r="BE891" i="2"/>
  <c r="T891" i="2"/>
  <c r="R891" i="2"/>
  <c r="P891" i="2"/>
  <c r="BI890" i="2"/>
  <c r="BH890" i="2"/>
  <c r="BG890" i="2"/>
  <c r="BE890" i="2"/>
  <c r="T890" i="2"/>
  <c r="R890" i="2"/>
  <c r="P890" i="2"/>
  <c r="BI889" i="2"/>
  <c r="BH889" i="2"/>
  <c r="BG889" i="2"/>
  <c r="BE889" i="2"/>
  <c r="T889" i="2"/>
  <c r="R889" i="2"/>
  <c r="P889" i="2"/>
  <c r="BI883" i="2"/>
  <c r="BH883" i="2"/>
  <c r="BG883" i="2"/>
  <c r="BE883" i="2"/>
  <c r="T883" i="2"/>
  <c r="R883" i="2"/>
  <c r="P883" i="2"/>
  <c r="BI880" i="2"/>
  <c r="BH880" i="2"/>
  <c r="BG880" i="2"/>
  <c r="BE880" i="2"/>
  <c r="T880" i="2"/>
  <c r="R880" i="2"/>
  <c r="P880" i="2"/>
  <c r="BI877" i="2"/>
  <c r="BH877" i="2"/>
  <c r="BG877" i="2"/>
  <c r="BE877" i="2"/>
  <c r="T877" i="2"/>
  <c r="R877" i="2"/>
  <c r="P877" i="2"/>
  <c r="BI876" i="2"/>
  <c r="BH876" i="2"/>
  <c r="BG876" i="2"/>
  <c r="BE876" i="2"/>
  <c r="T876" i="2"/>
  <c r="R876" i="2"/>
  <c r="P876" i="2"/>
  <c r="BI875" i="2"/>
  <c r="BH875" i="2"/>
  <c r="BG875" i="2"/>
  <c r="BE875" i="2"/>
  <c r="T875" i="2"/>
  <c r="R875" i="2"/>
  <c r="P875" i="2"/>
  <c r="BI872" i="2"/>
  <c r="BH872" i="2"/>
  <c r="BG872" i="2"/>
  <c r="BE872" i="2"/>
  <c r="T872" i="2"/>
  <c r="R872" i="2"/>
  <c r="P872" i="2"/>
  <c r="BI869" i="2"/>
  <c r="BH869" i="2"/>
  <c r="BG869" i="2"/>
  <c r="BE869" i="2"/>
  <c r="T869" i="2"/>
  <c r="R869" i="2"/>
  <c r="P869" i="2"/>
  <c r="BI867" i="2"/>
  <c r="BH867" i="2"/>
  <c r="BG867" i="2"/>
  <c r="BE867" i="2"/>
  <c r="T867" i="2"/>
  <c r="R867" i="2"/>
  <c r="P867" i="2"/>
  <c r="BI866" i="2"/>
  <c r="BH866" i="2"/>
  <c r="BG866" i="2"/>
  <c r="BE866" i="2"/>
  <c r="T866" i="2"/>
  <c r="R866" i="2"/>
  <c r="P866" i="2"/>
  <c r="BI863" i="2"/>
  <c r="BH863" i="2"/>
  <c r="BG863" i="2"/>
  <c r="BE863" i="2"/>
  <c r="T863" i="2"/>
  <c r="R863" i="2"/>
  <c r="P863" i="2"/>
  <c r="BI862" i="2"/>
  <c r="BH862" i="2"/>
  <c r="BG862" i="2"/>
  <c r="BE862" i="2"/>
  <c r="T862" i="2"/>
  <c r="R862" i="2"/>
  <c r="P862" i="2"/>
  <c r="BI859" i="2"/>
  <c r="BH859" i="2"/>
  <c r="BG859" i="2"/>
  <c r="BE859" i="2"/>
  <c r="T859" i="2"/>
  <c r="R859" i="2"/>
  <c r="P859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5" i="2"/>
  <c r="BH855" i="2"/>
  <c r="BG855" i="2"/>
  <c r="BE855" i="2"/>
  <c r="T855" i="2"/>
  <c r="R855" i="2"/>
  <c r="P855" i="2"/>
  <c r="BI854" i="2"/>
  <c r="BH854" i="2"/>
  <c r="BG854" i="2"/>
  <c r="BE854" i="2"/>
  <c r="T854" i="2"/>
  <c r="R854" i="2"/>
  <c r="P854" i="2"/>
  <c r="BI851" i="2"/>
  <c r="BH851" i="2"/>
  <c r="BG851" i="2"/>
  <c r="BE851" i="2"/>
  <c r="T851" i="2"/>
  <c r="R851" i="2"/>
  <c r="P851" i="2"/>
  <c r="BI849" i="2"/>
  <c r="BH849" i="2"/>
  <c r="BG849" i="2"/>
  <c r="BE849" i="2"/>
  <c r="T849" i="2"/>
  <c r="R849" i="2"/>
  <c r="P849" i="2"/>
  <c r="BI848" i="2"/>
  <c r="BH848" i="2"/>
  <c r="BG848" i="2"/>
  <c r="BE848" i="2"/>
  <c r="T848" i="2"/>
  <c r="R848" i="2"/>
  <c r="P848" i="2"/>
  <c r="BI847" i="2"/>
  <c r="BH847" i="2"/>
  <c r="BG847" i="2"/>
  <c r="BE847" i="2"/>
  <c r="T847" i="2"/>
  <c r="R847" i="2"/>
  <c r="P847" i="2"/>
  <c r="BI846" i="2"/>
  <c r="BH846" i="2"/>
  <c r="BG846" i="2"/>
  <c r="BE846" i="2"/>
  <c r="T846" i="2"/>
  <c r="R846" i="2"/>
  <c r="P846" i="2"/>
  <c r="BI838" i="2"/>
  <c r="BH838" i="2"/>
  <c r="BG838" i="2"/>
  <c r="BE838" i="2"/>
  <c r="T838" i="2"/>
  <c r="R838" i="2"/>
  <c r="P838" i="2"/>
  <c r="BI837" i="2"/>
  <c r="BH837" i="2"/>
  <c r="BG837" i="2"/>
  <c r="BE837" i="2"/>
  <c r="T837" i="2"/>
  <c r="R837" i="2"/>
  <c r="P837" i="2"/>
  <c r="BI834" i="2"/>
  <c r="BH834" i="2"/>
  <c r="BG834" i="2"/>
  <c r="BE834" i="2"/>
  <c r="T834" i="2"/>
  <c r="R834" i="2"/>
  <c r="P834" i="2"/>
  <c r="BI833" i="2"/>
  <c r="BH833" i="2"/>
  <c r="BG833" i="2"/>
  <c r="BE833" i="2"/>
  <c r="T833" i="2"/>
  <c r="R833" i="2"/>
  <c r="P833" i="2"/>
  <c r="BI832" i="2"/>
  <c r="BH832" i="2"/>
  <c r="BG832" i="2"/>
  <c r="BE832" i="2"/>
  <c r="T832" i="2"/>
  <c r="R832" i="2"/>
  <c r="P832" i="2"/>
  <c r="BI829" i="2"/>
  <c r="BH829" i="2"/>
  <c r="BG829" i="2"/>
  <c r="BE829" i="2"/>
  <c r="T829" i="2"/>
  <c r="R829" i="2"/>
  <c r="P829" i="2"/>
  <c r="BI827" i="2"/>
  <c r="BH827" i="2"/>
  <c r="BG827" i="2"/>
  <c r="BE827" i="2"/>
  <c r="T827" i="2"/>
  <c r="R827" i="2"/>
  <c r="P827" i="2"/>
  <c r="BI826" i="2"/>
  <c r="BH826" i="2"/>
  <c r="BG826" i="2"/>
  <c r="BE826" i="2"/>
  <c r="T826" i="2"/>
  <c r="R826" i="2"/>
  <c r="P826" i="2"/>
  <c r="BI825" i="2"/>
  <c r="BH825" i="2"/>
  <c r="BG825" i="2"/>
  <c r="BE825" i="2"/>
  <c r="T825" i="2"/>
  <c r="R825" i="2"/>
  <c r="P825" i="2"/>
  <c r="BI824" i="2"/>
  <c r="BH824" i="2"/>
  <c r="BG824" i="2"/>
  <c r="BE824" i="2"/>
  <c r="T824" i="2"/>
  <c r="R824" i="2"/>
  <c r="P824" i="2"/>
  <c r="BI821" i="2"/>
  <c r="BH821" i="2"/>
  <c r="BG821" i="2"/>
  <c r="BE821" i="2"/>
  <c r="T821" i="2"/>
  <c r="R821" i="2"/>
  <c r="P821" i="2"/>
  <c r="BI820" i="2"/>
  <c r="BH820" i="2"/>
  <c r="BG820" i="2"/>
  <c r="BE820" i="2"/>
  <c r="T820" i="2"/>
  <c r="R820" i="2"/>
  <c r="P820" i="2"/>
  <c r="BI818" i="2"/>
  <c r="BH818" i="2"/>
  <c r="BG818" i="2"/>
  <c r="BE818" i="2"/>
  <c r="T818" i="2"/>
  <c r="R818" i="2"/>
  <c r="P818" i="2"/>
  <c r="BI817" i="2"/>
  <c r="BH817" i="2"/>
  <c r="BG817" i="2"/>
  <c r="BE817" i="2"/>
  <c r="T817" i="2"/>
  <c r="R817" i="2"/>
  <c r="P817" i="2"/>
  <c r="BI816" i="2"/>
  <c r="BH816" i="2"/>
  <c r="BG816" i="2"/>
  <c r="BE816" i="2"/>
  <c r="T816" i="2"/>
  <c r="R816" i="2"/>
  <c r="P816" i="2"/>
  <c r="BI815" i="2"/>
  <c r="BH815" i="2"/>
  <c r="BG815" i="2"/>
  <c r="BE815" i="2"/>
  <c r="T815" i="2"/>
  <c r="R815" i="2"/>
  <c r="P815" i="2"/>
  <c r="BI814" i="2"/>
  <c r="BH814" i="2"/>
  <c r="BG814" i="2"/>
  <c r="BE814" i="2"/>
  <c r="T814" i="2"/>
  <c r="R814" i="2"/>
  <c r="P814" i="2"/>
  <c r="BI813" i="2"/>
  <c r="BH813" i="2"/>
  <c r="BG813" i="2"/>
  <c r="BE813" i="2"/>
  <c r="T813" i="2"/>
  <c r="R813" i="2"/>
  <c r="P813" i="2"/>
  <c r="BI812" i="2"/>
  <c r="BH812" i="2"/>
  <c r="BG812" i="2"/>
  <c r="BE812" i="2"/>
  <c r="T812" i="2"/>
  <c r="R812" i="2"/>
  <c r="P812" i="2"/>
  <c r="BI810" i="2"/>
  <c r="BH810" i="2"/>
  <c r="BG810" i="2"/>
  <c r="BE810" i="2"/>
  <c r="T810" i="2"/>
  <c r="R810" i="2"/>
  <c r="P810" i="2"/>
  <c r="BI809" i="2"/>
  <c r="BH809" i="2"/>
  <c r="BG809" i="2"/>
  <c r="BE809" i="2"/>
  <c r="T809" i="2"/>
  <c r="R809" i="2"/>
  <c r="P809" i="2"/>
  <c r="BI808" i="2"/>
  <c r="BH808" i="2"/>
  <c r="BG808" i="2"/>
  <c r="BE808" i="2"/>
  <c r="T808" i="2"/>
  <c r="R808" i="2"/>
  <c r="P808" i="2"/>
  <c r="BI807" i="2"/>
  <c r="BH807" i="2"/>
  <c r="BG807" i="2"/>
  <c r="BE807" i="2"/>
  <c r="T807" i="2"/>
  <c r="R807" i="2"/>
  <c r="P807" i="2"/>
  <c r="BI806" i="2"/>
  <c r="BH806" i="2"/>
  <c r="BG806" i="2"/>
  <c r="BE806" i="2"/>
  <c r="T806" i="2"/>
  <c r="R806" i="2"/>
  <c r="P806" i="2"/>
  <c r="BI805" i="2"/>
  <c r="BH805" i="2"/>
  <c r="BG805" i="2"/>
  <c r="BE805" i="2"/>
  <c r="T805" i="2"/>
  <c r="R805" i="2"/>
  <c r="P805" i="2"/>
  <c r="BI804" i="2"/>
  <c r="BH804" i="2"/>
  <c r="BG804" i="2"/>
  <c r="BE804" i="2"/>
  <c r="T804" i="2"/>
  <c r="R804" i="2"/>
  <c r="P804" i="2"/>
  <c r="BI803" i="2"/>
  <c r="BH803" i="2"/>
  <c r="BG803" i="2"/>
  <c r="BE803" i="2"/>
  <c r="T803" i="2"/>
  <c r="R803" i="2"/>
  <c r="P803" i="2"/>
  <c r="BI791" i="2"/>
  <c r="BH791" i="2"/>
  <c r="BG791" i="2"/>
  <c r="BE791" i="2"/>
  <c r="T791" i="2"/>
  <c r="R791" i="2"/>
  <c r="P791" i="2"/>
  <c r="BI790" i="2"/>
  <c r="BH790" i="2"/>
  <c r="BG790" i="2"/>
  <c r="BE790" i="2"/>
  <c r="T790" i="2"/>
  <c r="R790" i="2"/>
  <c r="P790" i="2"/>
  <c r="BI787" i="2"/>
  <c r="BH787" i="2"/>
  <c r="BG787" i="2"/>
  <c r="BE787" i="2"/>
  <c r="T787" i="2"/>
  <c r="R787" i="2"/>
  <c r="P787" i="2"/>
  <c r="BI786" i="2"/>
  <c r="BH786" i="2"/>
  <c r="BG786" i="2"/>
  <c r="BE786" i="2"/>
  <c r="T786" i="2"/>
  <c r="R786" i="2"/>
  <c r="P786" i="2"/>
  <c r="BI785" i="2"/>
  <c r="BH785" i="2"/>
  <c r="BG785" i="2"/>
  <c r="BE785" i="2"/>
  <c r="T785" i="2"/>
  <c r="R785" i="2"/>
  <c r="P785" i="2"/>
  <c r="BI784" i="2"/>
  <c r="BH784" i="2"/>
  <c r="BG784" i="2"/>
  <c r="BE784" i="2"/>
  <c r="T784" i="2"/>
  <c r="R784" i="2"/>
  <c r="P784" i="2"/>
  <c r="BI783" i="2"/>
  <c r="BH783" i="2"/>
  <c r="BG783" i="2"/>
  <c r="BE783" i="2"/>
  <c r="T783" i="2"/>
  <c r="R783" i="2"/>
  <c r="P783" i="2"/>
  <c r="BI782" i="2"/>
  <c r="BH782" i="2"/>
  <c r="BG782" i="2"/>
  <c r="BE782" i="2"/>
  <c r="T782" i="2"/>
  <c r="R782" i="2"/>
  <c r="P782" i="2"/>
  <c r="BI781" i="2"/>
  <c r="BH781" i="2"/>
  <c r="BG781" i="2"/>
  <c r="BE781" i="2"/>
  <c r="T781" i="2"/>
  <c r="R781" i="2"/>
  <c r="P781" i="2"/>
  <c r="BI780" i="2"/>
  <c r="BH780" i="2"/>
  <c r="BG780" i="2"/>
  <c r="BE780" i="2"/>
  <c r="T780" i="2"/>
  <c r="R780" i="2"/>
  <c r="P780" i="2"/>
  <c r="BI779" i="2"/>
  <c r="BH779" i="2"/>
  <c r="BG779" i="2"/>
  <c r="BE779" i="2"/>
  <c r="T779" i="2"/>
  <c r="R779" i="2"/>
  <c r="P779" i="2"/>
  <c r="BI778" i="2"/>
  <c r="BH778" i="2"/>
  <c r="BG778" i="2"/>
  <c r="BE778" i="2"/>
  <c r="T778" i="2"/>
  <c r="R778" i="2"/>
  <c r="P778" i="2"/>
  <c r="BI777" i="2"/>
  <c r="BH777" i="2"/>
  <c r="BG777" i="2"/>
  <c r="BE777" i="2"/>
  <c r="T777" i="2"/>
  <c r="R777" i="2"/>
  <c r="P777" i="2"/>
  <c r="BI776" i="2"/>
  <c r="BH776" i="2"/>
  <c r="BG776" i="2"/>
  <c r="BE776" i="2"/>
  <c r="T776" i="2"/>
  <c r="R776" i="2"/>
  <c r="P776" i="2"/>
  <c r="BI773" i="2"/>
  <c r="BH773" i="2"/>
  <c r="BG773" i="2"/>
  <c r="BE773" i="2"/>
  <c r="T773" i="2"/>
  <c r="R773" i="2"/>
  <c r="P773" i="2"/>
  <c r="BI770" i="2"/>
  <c r="BH770" i="2"/>
  <c r="BG770" i="2"/>
  <c r="BE770" i="2"/>
  <c r="T770" i="2"/>
  <c r="R770" i="2"/>
  <c r="P770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56" i="2"/>
  <c r="BH756" i="2"/>
  <c r="BG756" i="2"/>
  <c r="BE756" i="2"/>
  <c r="T756" i="2"/>
  <c r="R756" i="2"/>
  <c r="P756" i="2"/>
  <c r="BI755" i="2"/>
  <c r="BH755" i="2"/>
  <c r="BG755" i="2"/>
  <c r="BE755" i="2"/>
  <c r="T755" i="2"/>
  <c r="R755" i="2"/>
  <c r="P755" i="2"/>
  <c r="BI754" i="2"/>
  <c r="BH754" i="2"/>
  <c r="BG754" i="2"/>
  <c r="BE754" i="2"/>
  <c r="T754" i="2"/>
  <c r="R754" i="2"/>
  <c r="P754" i="2"/>
  <c r="BI740" i="2"/>
  <c r="BH740" i="2"/>
  <c r="BG740" i="2"/>
  <c r="BE740" i="2"/>
  <c r="T740" i="2"/>
  <c r="R740" i="2"/>
  <c r="P740" i="2"/>
  <c r="BI739" i="2"/>
  <c r="BH739" i="2"/>
  <c r="BG739" i="2"/>
  <c r="BE739" i="2"/>
  <c r="T739" i="2"/>
  <c r="R739" i="2"/>
  <c r="P739" i="2"/>
  <c r="BI736" i="2"/>
  <c r="BH736" i="2"/>
  <c r="BG736" i="2"/>
  <c r="BE736" i="2"/>
  <c r="T736" i="2"/>
  <c r="R736" i="2"/>
  <c r="P736" i="2"/>
  <c r="BI728" i="2"/>
  <c r="BH728" i="2"/>
  <c r="BG728" i="2"/>
  <c r="BE728" i="2"/>
  <c r="T728" i="2"/>
  <c r="R728" i="2"/>
  <c r="P728" i="2"/>
  <c r="BI727" i="2"/>
  <c r="BH727" i="2"/>
  <c r="BG727" i="2"/>
  <c r="BE727" i="2"/>
  <c r="T727" i="2"/>
  <c r="R727" i="2"/>
  <c r="P727" i="2"/>
  <c r="BI726" i="2"/>
  <c r="BH726" i="2"/>
  <c r="BG726" i="2"/>
  <c r="BE726" i="2"/>
  <c r="T726" i="2"/>
  <c r="R726" i="2"/>
  <c r="P726" i="2"/>
  <c r="BI725" i="2"/>
  <c r="BH725" i="2"/>
  <c r="BG725" i="2"/>
  <c r="BE725" i="2"/>
  <c r="T725" i="2"/>
  <c r="R725" i="2"/>
  <c r="P725" i="2"/>
  <c r="BI724" i="2"/>
  <c r="BH724" i="2"/>
  <c r="BG724" i="2"/>
  <c r="BE724" i="2"/>
  <c r="T724" i="2"/>
  <c r="R724" i="2"/>
  <c r="P724" i="2"/>
  <c r="BI721" i="2"/>
  <c r="BH721" i="2"/>
  <c r="BG721" i="2"/>
  <c r="BE721" i="2"/>
  <c r="T721" i="2"/>
  <c r="R721" i="2"/>
  <c r="P721" i="2"/>
  <c r="BI720" i="2"/>
  <c r="BH720" i="2"/>
  <c r="BG720" i="2"/>
  <c r="BE720" i="2"/>
  <c r="T720" i="2"/>
  <c r="R720" i="2"/>
  <c r="P720" i="2"/>
  <c r="BI719" i="2"/>
  <c r="BH719" i="2"/>
  <c r="BG719" i="2"/>
  <c r="BE719" i="2"/>
  <c r="T719" i="2"/>
  <c r="R719" i="2"/>
  <c r="P719" i="2"/>
  <c r="BI718" i="2"/>
  <c r="BH718" i="2"/>
  <c r="BG718" i="2"/>
  <c r="BE718" i="2"/>
  <c r="T718" i="2"/>
  <c r="R718" i="2"/>
  <c r="P718" i="2"/>
  <c r="BI717" i="2"/>
  <c r="BH717" i="2"/>
  <c r="BG717" i="2"/>
  <c r="BE717" i="2"/>
  <c r="T717" i="2"/>
  <c r="R717" i="2"/>
  <c r="P717" i="2"/>
  <c r="BI716" i="2"/>
  <c r="BH716" i="2"/>
  <c r="BG716" i="2"/>
  <c r="BE716" i="2"/>
  <c r="T716" i="2"/>
  <c r="R716" i="2"/>
  <c r="P716" i="2"/>
  <c r="BI706" i="2"/>
  <c r="BH706" i="2"/>
  <c r="BG706" i="2"/>
  <c r="BE706" i="2"/>
  <c r="T706" i="2"/>
  <c r="R706" i="2"/>
  <c r="P706" i="2"/>
  <c r="BI705" i="2"/>
  <c r="BH705" i="2"/>
  <c r="BG705" i="2"/>
  <c r="BE705" i="2"/>
  <c r="T705" i="2"/>
  <c r="R705" i="2"/>
  <c r="P705" i="2"/>
  <c r="BI704" i="2"/>
  <c r="BH704" i="2"/>
  <c r="BG704" i="2"/>
  <c r="BE704" i="2"/>
  <c r="T704" i="2"/>
  <c r="R704" i="2"/>
  <c r="P704" i="2"/>
  <c r="BI703" i="2"/>
  <c r="BH703" i="2"/>
  <c r="BG703" i="2"/>
  <c r="BE703" i="2"/>
  <c r="T703" i="2"/>
  <c r="R703" i="2"/>
  <c r="P703" i="2"/>
  <c r="BI702" i="2"/>
  <c r="BH702" i="2"/>
  <c r="BG702" i="2"/>
  <c r="BE702" i="2"/>
  <c r="T702" i="2"/>
  <c r="R702" i="2"/>
  <c r="P702" i="2"/>
  <c r="BI701" i="2"/>
  <c r="BH701" i="2"/>
  <c r="BG701" i="2"/>
  <c r="BE701" i="2"/>
  <c r="T701" i="2"/>
  <c r="R701" i="2"/>
  <c r="P701" i="2"/>
  <c r="BI700" i="2"/>
  <c r="BH700" i="2"/>
  <c r="BG700" i="2"/>
  <c r="BE700" i="2"/>
  <c r="T700" i="2"/>
  <c r="R700" i="2"/>
  <c r="P700" i="2"/>
  <c r="BI697" i="2"/>
  <c r="BH697" i="2"/>
  <c r="BG697" i="2"/>
  <c r="BE697" i="2"/>
  <c r="T697" i="2"/>
  <c r="R697" i="2"/>
  <c r="P697" i="2"/>
  <c r="BI696" i="2"/>
  <c r="BH696" i="2"/>
  <c r="BG696" i="2"/>
  <c r="BE696" i="2"/>
  <c r="T696" i="2"/>
  <c r="R696" i="2"/>
  <c r="P696" i="2"/>
  <c r="BI695" i="2"/>
  <c r="BH695" i="2"/>
  <c r="BG695" i="2"/>
  <c r="BE695" i="2"/>
  <c r="T695" i="2"/>
  <c r="R695" i="2"/>
  <c r="P695" i="2"/>
  <c r="BI694" i="2"/>
  <c r="BH694" i="2"/>
  <c r="BG694" i="2"/>
  <c r="BE694" i="2"/>
  <c r="T694" i="2"/>
  <c r="R694" i="2"/>
  <c r="P694" i="2"/>
  <c r="BI692" i="2"/>
  <c r="BH692" i="2"/>
  <c r="BG692" i="2"/>
  <c r="BE692" i="2"/>
  <c r="T692" i="2"/>
  <c r="R692" i="2"/>
  <c r="P692" i="2"/>
  <c r="BI689" i="2"/>
  <c r="BH689" i="2"/>
  <c r="BG689" i="2"/>
  <c r="BE689" i="2"/>
  <c r="T689" i="2"/>
  <c r="R689" i="2"/>
  <c r="P689" i="2"/>
  <c r="BI687" i="2"/>
  <c r="BH687" i="2"/>
  <c r="BG687" i="2"/>
  <c r="BE687" i="2"/>
  <c r="T687" i="2"/>
  <c r="R687" i="2"/>
  <c r="P687" i="2"/>
  <c r="BI684" i="2"/>
  <c r="BH684" i="2"/>
  <c r="BG684" i="2"/>
  <c r="BE684" i="2"/>
  <c r="T684" i="2"/>
  <c r="R684" i="2"/>
  <c r="P684" i="2"/>
  <c r="BI662" i="2"/>
  <c r="BH662" i="2"/>
  <c r="BG662" i="2"/>
  <c r="BE662" i="2"/>
  <c r="T662" i="2"/>
  <c r="R662" i="2"/>
  <c r="P662" i="2"/>
  <c r="BI643" i="2"/>
  <c r="BH643" i="2"/>
  <c r="BG643" i="2"/>
  <c r="BE643" i="2"/>
  <c r="T643" i="2"/>
  <c r="R643" i="2"/>
  <c r="P643" i="2"/>
  <c r="BI641" i="2"/>
  <c r="BH641" i="2"/>
  <c r="BG641" i="2"/>
  <c r="BE641" i="2"/>
  <c r="T641" i="2"/>
  <c r="R641" i="2"/>
  <c r="P641" i="2"/>
  <c r="BI640" i="2"/>
  <c r="BH640" i="2"/>
  <c r="BG640" i="2"/>
  <c r="BE640" i="2"/>
  <c r="T640" i="2"/>
  <c r="R640" i="2"/>
  <c r="P640" i="2"/>
  <c r="BI639" i="2"/>
  <c r="BH639" i="2"/>
  <c r="BG639" i="2"/>
  <c r="BE639" i="2"/>
  <c r="T639" i="2"/>
  <c r="R639" i="2"/>
  <c r="P639" i="2"/>
  <c r="BI638" i="2"/>
  <c r="BH638" i="2"/>
  <c r="BG638" i="2"/>
  <c r="BE638" i="2"/>
  <c r="T638" i="2"/>
  <c r="R638" i="2"/>
  <c r="P638" i="2"/>
  <c r="BI637" i="2"/>
  <c r="BH637" i="2"/>
  <c r="BG637" i="2"/>
  <c r="BE637" i="2"/>
  <c r="T637" i="2"/>
  <c r="R637" i="2"/>
  <c r="P637" i="2"/>
  <c r="BI635" i="2"/>
  <c r="BH635" i="2"/>
  <c r="BG635" i="2"/>
  <c r="BE635" i="2"/>
  <c r="T635" i="2"/>
  <c r="R635" i="2"/>
  <c r="P635" i="2"/>
  <c r="BI632" i="2"/>
  <c r="BH632" i="2"/>
  <c r="BG632" i="2"/>
  <c r="BE632" i="2"/>
  <c r="T632" i="2"/>
  <c r="R632" i="2"/>
  <c r="P632" i="2"/>
  <c r="BI630" i="2"/>
  <c r="BH630" i="2"/>
  <c r="BG630" i="2"/>
  <c r="BE630" i="2"/>
  <c r="T630" i="2"/>
  <c r="R630" i="2"/>
  <c r="P630" i="2"/>
  <c r="BI629" i="2"/>
  <c r="BH629" i="2"/>
  <c r="BG629" i="2"/>
  <c r="BE629" i="2"/>
  <c r="T629" i="2"/>
  <c r="R629" i="2"/>
  <c r="P629" i="2"/>
  <c r="BI628" i="2"/>
  <c r="BH628" i="2"/>
  <c r="BG628" i="2"/>
  <c r="BE628" i="2"/>
  <c r="T628" i="2"/>
  <c r="R628" i="2"/>
  <c r="P628" i="2"/>
  <c r="BI627" i="2"/>
  <c r="BH627" i="2"/>
  <c r="BG627" i="2"/>
  <c r="BE627" i="2"/>
  <c r="T627" i="2"/>
  <c r="R627" i="2"/>
  <c r="P627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4" i="2"/>
  <c r="BH624" i="2"/>
  <c r="BG624" i="2"/>
  <c r="BE624" i="2"/>
  <c r="T624" i="2"/>
  <c r="R624" i="2"/>
  <c r="P624" i="2"/>
  <c r="BI623" i="2"/>
  <c r="BH623" i="2"/>
  <c r="BG623" i="2"/>
  <c r="BE623" i="2"/>
  <c r="T623" i="2"/>
  <c r="R623" i="2"/>
  <c r="P623" i="2"/>
  <c r="BI613" i="2"/>
  <c r="BH613" i="2"/>
  <c r="BG613" i="2"/>
  <c r="BE613" i="2"/>
  <c r="T613" i="2"/>
  <c r="R613" i="2"/>
  <c r="P613" i="2"/>
  <c r="BI612" i="2"/>
  <c r="BH612" i="2"/>
  <c r="BG612" i="2"/>
  <c r="BE612" i="2"/>
  <c r="T612" i="2"/>
  <c r="R612" i="2"/>
  <c r="P612" i="2"/>
  <c r="BI611" i="2"/>
  <c r="BH611" i="2"/>
  <c r="BG611" i="2"/>
  <c r="BE611" i="2"/>
  <c r="T611" i="2"/>
  <c r="R611" i="2"/>
  <c r="P611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7" i="2"/>
  <c r="BH607" i="2"/>
  <c r="BG607" i="2"/>
  <c r="BE607" i="2"/>
  <c r="T607" i="2"/>
  <c r="R607" i="2"/>
  <c r="P607" i="2"/>
  <c r="BI604" i="2"/>
  <c r="BH604" i="2"/>
  <c r="BG604" i="2"/>
  <c r="BE604" i="2"/>
  <c r="T604" i="2"/>
  <c r="R604" i="2"/>
  <c r="P604" i="2"/>
  <c r="BI602" i="2"/>
  <c r="BH602" i="2"/>
  <c r="BG602" i="2"/>
  <c r="BE602" i="2"/>
  <c r="T602" i="2"/>
  <c r="R602" i="2"/>
  <c r="P602" i="2"/>
  <c r="BI601" i="2"/>
  <c r="BH601" i="2"/>
  <c r="BG601" i="2"/>
  <c r="BE601" i="2"/>
  <c r="T601" i="2"/>
  <c r="R601" i="2"/>
  <c r="P601" i="2"/>
  <c r="BI600" i="2"/>
  <c r="BH600" i="2"/>
  <c r="BG600" i="2"/>
  <c r="BE600" i="2"/>
  <c r="T600" i="2"/>
  <c r="R600" i="2"/>
  <c r="P600" i="2"/>
  <c r="BI599" i="2"/>
  <c r="BH599" i="2"/>
  <c r="BG599" i="2"/>
  <c r="BE599" i="2"/>
  <c r="T599" i="2"/>
  <c r="R599" i="2"/>
  <c r="P599" i="2"/>
  <c r="BI598" i="2"/>
  <c r="BH598" i="2"/>
  <c r="BG598" i="2"/>
  <c r="BE598" i="2"/>
  <c r="T598" i="2"/>
  <c r="R598" i="2"/>
  <c r="P598" i="2"/>
  <c r="BI595" i="2"/>
  <c r="BH595" i="2"/>
  <c r="BG595" i="2"/>
  <c r="BE595" i="2"/>
  <c r="T595" i="2"/>
  <c r="R595" i="2"/>
  <c r="P595" i="2"/>
  <c r="BI592" i="2"/>
  <c r="BH592" i="2"/>
  <c r="BG592" i="2"/>
  <c r="BE592" i="2"/>
  <c r="T592" i="2"/>
  <c r="R592" i="2"/>
  <c r="P592" i="2"/>
  <c r="BI591" i="2"/>
  <c r="BH591" i="2"/>
  <c r="BG591" i="2"/>
  <c r="BE591" i="2"/>
  <c r="T591" i="2"/>
  <c r="R591" i="2"/>
  <c r="P591" i="2"/>
  <c r="BI588" i="2"/>
  <c r="BH588" i="2"/>
  <c r="BG588" i="2"/>
  <c r="BE588" i="2"/>
  <c r="T588" i="2"/>
  <c r="R588" i="2"/>
  <c r="P588" i="2"/>
  <c r="BI587" i="2"/>
  <c r="BH587" i="2"/>
  <c r="BG587" i="2"/>
  <c r="BE587" i="2"/>
  <c r="T587" i="2"/>
  <c r="R587" i="2"/>
  <c r="P587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4" i="2"/>
  <c r="BH584" i="2"/>
  <c r="BG584" i="2"/>
  <c r="BE584" i="2"/>
  <c r="T584" i="2"/>
  <c r="R584" i="2"/>
  <c r="P584" i="2"/>
  <c r="BI581" i="2"/>
  <c r="BH581" i="2"/>
  <c r="BG581" i="2"/>
  <c r="BE581" i="2"/>
  <c r="T581" i="2"/>
  <c r="R581" i="2"/>
  <c r="P581" i="2"/>
  <c r="BI578" i="2"/>
  <c r="BH578" i="2"/>
  <c r="BG578" i="2"/>
  <c r="BE578" i="2"/>
  <c r="T578" i="2"/>
  <c r="R578" i="2"/>
  <c r="P578" i="2"/>
  <c r="BI575" i="2"/>
  <c r="BH575" i="2"/>
  <c r="BG575" i="2"/>
  <c r="BE575" i="2"/>
  <c r="T575" i="2"/>
  <c r="R575" i="2"/>
  <c r="P575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2" i="2"/>
  <c r="BH562" i="2"/>
  <c r="BG562" i="2"/>
  <c r="BE562" i="2"/>
  <c r="T562" i="2"/>
  <c r="R562" i="2"/>
  <c r="P562" i="2"/>
  <c r="BI556" i="2"/>
  <c r="BH556" i="2"/>
  <c r="BG556" i="2"/>
  <c r="BE556" i="2"/>
  <c r="T556" i="2"/>
  <c r="R556" i="2"/>
  <c r="P556" i="2"/>
  <c r="BI555" i="2"/>
  <c r="BH555" i="2"/>
  <c r="BG555" i="2"/>
  <c r="BE555" i="2"/>
  <c r="T555" i="2"/>
  <c r="R555" i="2"/>
  <c r="P555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50" i="2"/>
  <c r="BH550" i="2"/>
  <c r="BG550" i="2"/>
  <c r="BE550" i="2"/>
  <c r="T550" i="2"/>
  <c r="R550" i="2"/>
  <c r="P550" i="2"/>
  <c r="BI549" i="2"/>
  <c r="BH549" i="2"/>
  <c r="BG549" i="2"/>
  <c r="BE549" i="2"/>
  <c r="T549" i="2"/>
  <c r="R549" i="2"/>
  <c r="P549" i="2"/>
  <c r="BI548" i="2"/>
  <c r="BH548" i="2"/>
  <c r="BG548" i="2"/>
  <c r="BE548" i="2"/>
  <c r="T548" i="2"/>
  <c r="R548" i="2"/>
  <c r="P548" i="2"/>
  <c r="BI547" i="2"/>
  <c r="BH547" i="2"/>
  <c r="BG547" i="2"/>
  <c r="BE547" i="2"/>
  <c r="T547" i="2"/>
  <c r="R547" i="2"/>
  <c r="P547" i="2"/>
  <c r="BI546" i="2"/>
  <c r="BH546" i="2"/>
  <c r="BG546" i="2"/>
  <c r="BE546" i="2"/>
  <c r="T546" i="2"/>
  <c r="R546" i="2"/>
  <c r="P546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6" i="2"/>
  <c r="BH536" i="2"/>
  <c r="BG536" i="2"/>
  <c r="BE536" i="2"/>
  <c r="T536" i="2"/>
  <c r="R536" i="2"/>
  <c r="P536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3" i="2"/>
  <c r="BH523" i="2"/>
  <c r="BG523" i="2"/>
  <c r="BE523" i="2"/>
  <c r="T523" i="2"/>
  <c r="R523" i="2"/>
  <c r="P523" i="2"/>
  <c r="BI521" i="2"/>
  <c r="BH521" i="2"/>
  <c r="BG521" i="2"/>
  <c r="BE521" i="2"/>
  <c r="T521" i="2"/>
  <c r="R521" i="2"/>
  <c r="P521" i="2"/>
  <c r="BI520" i="2"/>
  <c r="BH520" i="2"/>
  <c r="BG520" i="2"/>
  <c r="BE520" i="2"/>
  <c r="T520" i="2"/>
  <c r="R520" i="2"/>
  <c r="P520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2" i="2"/>
  <c r="BH512" i="2"/>
  <c r="BG512" i="2"/>
  <c r="BE512" i="2"/>
  <c r="T512" i="2"/>
  <c r="R512" i="2"/>
  <c r="P512" i="2"/>
  <c r="BI509" i="2"/>
  <c r="BH509" i="2"/>
  <c r="BG509" i="2"/>
  <c r="BE509" i="2"/>
  <c r="T509" i="2"/>
  <c r="R509" i="2"/>
  <c r="P509" i="2"/>
  <c r="BI506" i="2"/>
  <c r="BH506" i="2"/>
  <c r="BG506" i="2"/>
  <c r="BE506" i="2"/>
  <c r="T506" i="2"/>
  <c r="R506" i="2"/>
  <c r="P506" i="2"/>
  <c r="BI503" i="2"/>
  <c r="BH503" i="2"/>
  <c r="BG503" i="2"/>
  <c r="BE503" i="2"/>
  <c r="T503" i="2"/>
  <c r="R503" i="2"/>
  <c r="P503" i="2"/>
  <c r="BI500" i="2"/>
  <c r="BH500" i="2"/>
  <c r="BG500" i="2"/>
  <c r="BE500" i="2"/>
  <c r="T500" i="2"/>
  <c r="R500" i="2"/>
  <c r="P500" i="2"/>
  <c r="BI497" i="2"/>
  <c r="BH497" i="2"/>
  <c r="BG497" i="2"/>
  <c r="BE497" i="2"/>
  <c r="T497" i="2"/>
  <c r="R497" i="2"/>
  <c r="P497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79" i="2"/>
  <c r="BH479" i="2"/>
  <c r="BG479" i="2"/>
  <c r="BE479" i="2"/>
  <c r="T479" i="2"/>
  <c r="R479" i="2"/>
  <c r="P479" i="2"/>
  <c r="BI473" i="2"/>
  <c r="BH473" i="2"/>
  <c r="BG473" i="2"/>
  <c r="BE473" i="2"/>
  <c r="T473" i="2"/>
  <c r="R473" i="2"/>
  <c r="P473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3" i="2"/>
  <c r="BH463" i="2"/>
  <c r="BG463" i="2"/>
  <c r="BE463" i="2"/>
  <c r="T463" i="2"/>
  <c r="R463" i="2"/>
  <c r="P463" i="2"/>
  <c r="BI455" i="2"/>
  <c r="BH455" i="2"/>
  <c r="BG455" i="2"/>
  <c r="BE455" i="2"/>
  <c r="T455" i="2"/>
  <c r="R455" i="2"/>
  <c r="P455" i="2"/>
  <c r="BI452" i="2"/>
  <c r="BH452" i="2"/>
  <c r="BG452" i="2"/>
  <c r="BE452" i="2"/>
  <c r="T452" i="2"/>
  <c r="R452" i="2"/>
  <c r="P452" i="2"/>
  <c r="BI449" i="2"/>
  <c r="BH449" i="2"/>
  <c r="BG449" i="2"/>
  <c r="BE449" i="2"/>
  <c r="T449" i="2"/>
  <c r="R449" i="2"/>
  <c r="P449" i="2"/>
  <c r="BI446" i="2"/>
  <c r="BH446" i="2"/>
  <c r="BG446" i="2"/>
  <c r="BE446" i="2"/>
  <c r="T446" i="2"/>
  <c r="R446" i="2"/>
  <c r="P446" i="2"/>
  <c r="BI440" i="2"/>
  <c r="BH440" i="2"/>
  <c r="BG440" i="2"/>
  <c r="BE440" i="2"/>
  <c r="T440" i="2"/>
  <c r="R440" i="2"/>
  <c r="P440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32" i="2"/>
  <c r="BH432" i="2"/>
  <c r="BG432" i="2"/>
  <c r="BE432" i="2"/>
  <c r="T432" i="2"/>
  <c r="R432" i="2"/>
  <c r="P432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1" i="2"/>
  <c r="BH381" i="2"/>
  <c r="BG381" i="2"/>
  <c r="BE381" i="2"/>
  <c r="T381" i="2"/>
  <c r="R381" i="2"/>
  <c r="P381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3" i="2"/>
  <c r="BH363" i="2"/>
  <c r="BG363" i="2"/>
  <c r="BE363" i="2"/>
  <c r="T363" i="2"/>
  <c r="R363" i="2"/>
  <c r="P363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47" i="2"/>
  <c r="BH347" i="2"/>
  <c r="BG347" i="2"/>
  <c r="BE347" i="2"/>
  <c r="T347" i="2"/>
  <c r="R347" i="2"/>
  <c r="P347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13" i="2"/>
  <c r="BH313" i="2"/>
  <c r="BG313" i="2"/>
  <c r="BE313" i="2"/>
  <c r="T313" i="2"/>
  <c r="R313" i="2"/>
  <c r="P313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1" i="2"/>
  <c r="BH301" i="2"/>
  <c r="BG301" i="2"/>
  <c r="BE301" i="2"/>
  <c r="T301" i="2"/>
  <c r="R301" i="2"/>
  <c r="P301" i="2"/>
  <c r="BI298" i="2"/>
  <c r="BH298" i="2"/>
  <c r="BG298" i="2"/>
  <c r="BE298" i="2"/>
  <c r="T298" i="2"/>
  <c r="R298" i="2"/>
  <c r="P298" i="2"/>
  <c r="BI292" i="2"/>
  <c r="BH292" i="2"/>
  <c r="BG292" i="2"/>
  <c r="BE292" i="2"/>
  <c r="T292" i="2"/>
  <c r="R292" i="2"/>
  <c r="P292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6" i="2"/>
  <c r="BH276" i="2"/>
  <c r="BG276" i="2"/>
  <c r="BE276" i="2"/>
  <c r="T276" i="2"/>
  <c r="R276" i="2"/>
  <c r="P276" i="2"/>
  <c r="BI273" i="2"/>
  <c r="BH273" i="2"/>
  <c r="BG273" i="2"/>
  <c r="BE273" i="2"/>
  <c r="T273" i="2"/>
  <c r="R273" i="2"/>
  <c r="P273" i="2"/>
  <c r="BI261" i="2"/>
  <c r="BH261" i="2"/>
  <c r="BG261" i="2"/>
  <c r="BE261" i="2"/>
  <c r="T261" i="2"/>
  <c r="R261" i="2"/>
  <c r="P261" i="2"/>
  <c r="BI258" i="2"/>
  <c r="BH258" i="2"/>
  <c r="BG258" i="2"/>
  <c r="BE258" i="2"/>
  <c r="T258" i="2"/>
  <c r="R258" i="2"/>
  <c r="P258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6" i="2"/>
  <c r="BH236" i="2"/>
  <c r="BG236" i="2"/>
  <c r="BE236" i="2"/>
  <c r="T236" i="2"/>
  <c r="R236" i="2"/>
  <c r="P236" i="2"/>
  <c r="BI226" i="2"/>
  <c r="BH226" i="2"/>
  <c r="BG226" i="2"/>
  <c r="BE226" i="2"/>
  <c r="T226" i="2"/>
  <c r="R226" i="2"/>
  <c r="P226" i="2"/>
  <c r="BI208" i="2"/>
  <c r="BH208" i="2"/>
  <c r="BG208" i="2"/>
  <c r="BE208" i="2"/>
  <c r="T208" i="2"/>
  <c r="R208" i="2"/>
  <c r="P208" i="2"/>
  <c r="BI196" i="2"/>
  <c r="BH196" i="2"/>
  <c r="BG196" i="2"/>
  <c r="BE196" i="2"/>
  <c r="T196" i="2"/>
  <c r="R196" i="2"/>
  <c r="P196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71" i="2"/>
  <c r="BH171" i="2"/>
  <c r="BG171" i="2"/>
  <c r="BE171" i="2"/>
  <c r="T171" i="2"/>
  <c r="R171" i="2"/>
  <c r="P171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F144" i="2"/>
  <c r="E142" i="2"/>
  <c r="F89" i="2"/>
  <c r="E87" i="2"/>
  <c r="J24" i="2"/>
  <c r="E24" i="2"/>
  <c r="J147" i="2" s="1"/>
  <c r="J23" i="2"/>
  <c r="J21" i="2"/>
  <c r="E21" i="2"/>
  <c r="J91" i="2"/>
  <c r="J20" i="2"/>
  <c r="J18" i="2"/>
  <c r="E18" i="2"/>
  <c r="F147" i="2" s="1"/>
  <c r="J17" i="2"/>
  <c r="J15" i="2"/>
  <c r="E15" i="2"/>
  <c r="F91" i="2"/>
  <c r="J14" i="2"/>
  <c r="J89" i="2"/>
  <c r="E7" i="2"/>
  <c r="E140" i="2"/>
  <c r="L90" i="1"/>
  <c r="AM90" i="1"/>
  <c r="AM89" i="1"/>
  <c r="L89" i="1"/>
  <c r="AM87" i="1"/>
  <c r="L87" i="1"/>
  <c r="L85" i="1"/>
  <c r="L84" i="1"/>
  <c r="J1026" i="2"/>
  <c r="BK905" i="2"/>
  <c r="J809" i="2"/>
  <c r="J629" i="2"/>
  <c r="J571" i="2"/>
  <c r="BK547" i="2"/>
  <c r="BK534" i="2"/>
  <c r="BK470" i="2"/>
  <c r="J390" i="2"/>
  <c r="J208" i="2"/>
  <c r="BK1145" i="2"/>
  <c r="J1110" i="2"/>
  <c r="J1025" i="2"/>
  <c r="J951" i="2"/>
  <c r="BK877" i="2"/>
  <c r="BK824" i="2"/>
  <c r="J704" i="2"/>
  <c r="J639" i="2"/>
  <c r="BK599" i="2"/>
  <c r="BK527" i="2"/>
  <c r="J426" i="2"/>
  <c r="BK236" i="2"/>
  <c r="BK1124" i="2"/>
  <c r="J996" i="2"/>
  <c r="BK923" i="2"/>
  <c r="BK911" i="2"/>
  <c r="J818" i="2"/>
  <c r="J808" i="2"/>
  <c r="BK705" i="2"/>
  <c r="J637" i="2"/>
  <c r="BK575" i="2"/>
  <c r="J518" i="2"/>
  <c r="BK435" i="2"/>
  <c r="BK353" i="2"/>
  <c r="J167" i="2"/>
  <c r="BK1134" i="2"/>
  <c r="BK1057" i="2"/>
  <c r="BK978" i="2"/>
  <c r="J856" i="2"/>
  <c r="J779" i="2"/>
  <c r="J736" i="2"/>
  <c r="J689" i="2"/>
  <c r="BK604" i="2"/>
  <c r="J562" i="2"/>
  <c r="BK542" i="2"/>
  <c r="J494" i="2"/>
  <c r="J466" i="2"/>
  <c r="J406" i="2"/>
  <c r="J381" i="2"/>
  <c r="BK356" i="2"/>
  <c r="J281" i="2"/>
  <c r="J164" i="2"/>
  <c r="BK1129" i="2"/>
  <c r="J1059" i="2"/>
  <c r="J1011" i="2"/>
  <c r="J866" i="2"/>
  <c r="BK825" i="2"/>
  <c r="BK755" i="2"/>
  <c r="BK641" i="2"/>
  <c r="J542" i="2"/>
  <c r="BK516" i="2"/>
  <c r="BK1016" i="2"/>
  <c r="BK956" i="2"/>
  <c r="BK872" i="2"/>
  <c r="BK787" i="2"/>
  <c r="BK768" i="2"/>
  <c r="BK700" i="2"/>
  <c r="BK629" i="2"/>
  <c r="BK572" i="2"/>
  <c r="J533" i="2"/>
  <c r="J519" i="2"/>
  <c r="J452" i="2"/>
  <c r="J372" i="2"/>
  <c r="BK301" i="2"/>
  <c r="J153" i="2"/>
  <c r="J1100" i="2"/>
  <c r="J1057" i="2"/>
  <c r="J989" i="2"/>
  <c r="BK880" i="2"/>
  <c r="BK857" i="2"/>
  <c r="BK812" i="2"/>
  <c r="BK692" i="2"/>
  <c r="J586" i="2"/>
  <c r="BK523" i="2"/>
  <c r="BK409" i="2"/>
  <c r="BK288" i="2"/>
  <c r="BK1218" i="2"/>
  <c r="J1210" i="2"/>
  <c r="BK1170" i="2"/>
  <c r="J1125" i="2"/>
  <c r="J1054" i="2"/>
  <c r="BK996" i="2"/>
  <c r="BK947" i="2"/>
  <c r="J859" i="2"/>
  <c r="J778" i="2"/>
  <c r="J727" i="2"/>
  <c r="BK704" i="2"/>
  <c r="BK602" i="2"/>
  <c r="J585" i="2"/>
  <c r="BK556" i="2"/>
  <c r="BK544" i="2"/>
  <c r="BK506" i="2"/>
  <c r="J479" i="2"/>
  <c r="BK449" i="2"/>
  <c r="J414" i="2"/>
  <c r="BK371" i="2"/>
  <c r="BK298" i="2"/>
  <c r="J159" i="2"/>
  <c r="J1137" i="2"/>
  <c r="BK1100" i="2"/>
  <c r="J1058" i="2"/>
  <c r="BK993" i="2"/>
  <c r="J893" i="2"/>
  <c r="BK807" i="2"/>
  <c r="BK769" i="2"/>
  <c r="J623" i="2"/>
  <c r="BK570" i="2"/>
  <c r="J544" i="2"/>
  <c r="BK517" i="2"/>
  <c r="BK473" i="2"/>
  <c r="BK370" i="2"/>
  <c r="J276" i="2"/>
  <c r="BK1147" i="2"/>
  <c r="J1114" i="2"/>
  <c r="BK1030" i="2"/>
  <c r="BK1013" i="2"/>
  <c r="J899" i="2"/>
  <c r="J837" i="2"/>
  <c r="J786" i="2"/>
  <c r="BK696" i="2"/>
  <c r="BK613" i="2"/>
  <c r="J546" i="2"/>
  <c r="J455" i="2"/>
  <c r="BK373" i="2"/>
  <c r="BK161" i="2"/>
  <c r="J1128" i="2"/>
  <c r="BK1015" i="2"/>
  <c r="BK951" i="2"/>
  <c r="J913" i="2"/>
  <c r="BK838" i="2"/>
  <c r="BK804" i="2"/>
  <c r="J720" i="2"/>
  <c r="BK626" i="2"/>
  <c r="J565" i="2"/>
  <c r="J487" i="2"/>
  <c r="J417" i="2"/>
  <c r="BK286" i="2"/>
  <c r="BK208" i="2"/>
  <c r="AS94" i="1"/>
  <c r="BK1125" i="2"/>
  <c r="BK1047" i="2"/>
  <c r="J1013" i="2"/>
  <c r="J892" i="2"/>
  <c r="J832" i="2"/>
  <c r="J773" i="2"/>
  <c r="J721" i="2"/>
  <c r="BK611" i="2"/>
  <c r="BK566" i="2"/>
  <c r="J543" i="2"/>
  <c r="BK490" i="2"/>
  <c r="BK426" i="2"/>
  <c r="BK392" i="2"/>
  <c r="BK313" i="2"/>
  <c r="J273" i="2"/>
  <c r="J171" i="2"/>
  <c r="J1152" i="2"/>
  <c r="J1080" i="2"/>
  <c r="BK1012" i="2"/>
  <c r="J917" i="2"/>
  <c r="BK854" i="2"/>
  <c r="BK818" i="2"/>
  <c r="J782" i="2"/>
  <c r="J739" i="2"/>
  <c r="BK638" i="2"/>
  <c r="BK549" i="2"/>
  <c r="BK488" i="2"/>
  <c r="J463" i="2"/>
  <c r="J446" i="2"/>
  <c r="J437" i="2"/>
  <c r="J409" i="2"/>
  <c r="BK377" i="2"/>
  <c r="BK372" i="2"/>
  <c r="J298" i="2"/>
  <c r="J284" i="2"/>
  <c r="J258" i="2"/>
  <c r="J239" i="2"/>
  <c r="J236" i="2"/>
  <c r="BK171" i="2"/>
  <c r="BK1169" i="2"/>
  <c r="BK1149" i="2"/>
  <c r="BK1146" i="2"/>
  <c r="J1136" i="2"/>
  <c r="BK1104" i="2"/>
  <c r="J1099" i="2"/>
  <c r="BK1026" i="2"/>
  <c r="BK964" i="2"/>
  <c r="J911" i="2"/>
  <c r="J815" i="2"/>
  <c r="J705" i="2"/>
  <c r="J684" i="2"/>
  <c r="BK600" i="2"/>
  <c r="BK546" i="2"/>
  <c r="BK503" i="2"/>
  <c r="J363" i="2"/>
  <c r="BK325" i="2"/>
  <c r="BK276" i="2"/>
  <c r="BK167" i="2"/>
  <c r="J1134" i="2"/>
  <c r="BK1054" i="2"/>
  <c r="J993" i="2"/>
  <c r="J883" i="2"/>
  <c r="BK863" i="2"/>
  <c r="BK849" i="2"/>
  <c r="J807" i="2"/>
  <c r="BK689" i="2"/>
  <c r="BK609" i="2"/>
  <c r="BK548" i="2"/>
  <c r="J500" i="2"/>
  <c r="BK469" i="2"/>
  <c r="J373" i="2"/>
  <c r="BK281" i="2"/>
  <c r="J1221" i="2"/>
  <c r="BK1196" i="2"/>
  <c r="J1169" i="2"/>
  <c r="BK1114" i="2"/>
  <c r="BK1068" i="2"/>
  <c r="BK1011" i="2"/>
  <c r="J970" i="2"/>
  <c r="BK883" i="2"/>
  <c r="J863" i="2"/>
  <c r="J827" i="2"/>
  <c r="BK756" i="2"/>
  <c r="J717" i="2"/>
  <c r="BK643" i="2"/>
  <c r="BK598" i="2"/>
  <c r="J581" i="2"/>
  <c r="BK553" i="2"/>
  <c r="J528" i="2"/>
  <c r="J503" i="2"/>
  <c r="BK466" i="2"/>
  <c r="BK411" i="2"/>
  <c r="J325" i="2"/>
  <c r="J280" i="2"/>
  <c r="BK1156" i="2"/>
  <c r="BK1075" i="2"/>
  <c r="J1010" i="2"/>
  <c r="BK913" i="2"/>
  <c r="BK810" i="2"/>
  <c r="BK782" i="2"/>
  <c r="J627" i="2"/>
  <c r="BK578" i="2"/>
  <c r="BK541" i="2"/>
  <c r="BK509" i="2"/>
  <c r="J440" i="2"/>
  <c r="BK393" i="2"/>
  <c r="BK289" i="2"/>
  <c r="BK1158" i="2"/>
  <c r="BK1135" i="2"/>
  <c r="J1062" i="2"/>
  <c r="J1018" i="2"/>
  <c r="J953" i="2"/>
  <c r="J857" i="2"/>
  <c r="BK821" i="2"/>
  <c r="J706" i="2"/>
  <c r="J628" i="2"/>
  <c r="J595" i="2"/>
  <c r="J545" i="2"/>
  <c r="J488" i="2"/>
  <c r="J378" i="2"/>
  <c r="BK261" i="2"/>
  <c r="BK1150" i="2"/>
  <c r="J1036" i="2"/>
  <c r="BK973" i="2"/>
  <c r="BK915" i="2"/>
  <c r="BK833" i="2"/>
  <c r="J784" i="2"/>
  <c r="BK728" i="2"/>
  <c r="J694" i="2"/>
  <c r="BK628" i="2"/>
  <c r="J551" i="2"/>
  <c r="J473" i="2"/>
  <c r="J411" i="2"/>
  <c r="BK390" i="2"/>
  <c r="BK249" i="2"/>
  <c r="BK1154" i="2"/>
  <c r="J1127" i="2"/>
  <c r="J1076" i="2"/>
  <c r="J1024" i="2"/>
  <c r="J905" i="2"/>
  <c r="J821" i="2"/>
  <c r="J781" i="2"/>
  <c r="J725" i="2"/>
  <c r="J702" i="2"/>
  <c r="BK569" i="2"/>
  <c r="J553" i="2"/>
  <c r="J515" i="2"/>
  <c r="J467" i="2"/>
  <c r="BK412" i="2"/>
  <c r="J371" i="2"/>
  <c r="BK338" i="2"/>
  <c r="BK241" i="2"/>
  <c r="J1170" i="2"/>
  <c r="J1126" i="2"/>
  <c r="J1055" i="2"/>
  <c r="BK953" i="2"/>
  <c r="J855" i="2"/>
  <c r="J806" i="2"/>
  <c r="J740" i="2"/>
  <c r="BK635" i="2"/>
  <c r="BK536" i="2"/>
  <c r="J1151" i="2"/>
  <c r="J1122" i="2"/>
  <c r="J1038" i="2"/>
  <c r="BK989" i="2"/>
  <c r="BK954" i="2"/>
  <c r="BK848" i="2"/>
  <c r="J783" i="2"/>
  <c r="BK720" i="2"/>
  <c r="BK630" i="2"/>
  <c r="J592" i="2"/>
  <c r="BK493" i="2"/>
  <c r="BK355" i="2"/>
  <c r="BK305" i="2"/>
  <c r="J187" i="2"/>
  <c r="BK1152" i="2"/>
  <c r="BK1073" i="2"/>
  <c r="J978" i="2"/>
  <c r="J869" i="2"/>
  <c r="BK855" i="2"/>
  <c r="BK813" i="2"/>
  <c r="J724" i="2"/>
  <c r="J611" i="2"/>
  <c r="J550" i="2"/>
  <c r="J470" i="2"/>
  <c r="BK347" i="2"/>
  <c r="BK196" i="2"/>
  <c r="J1218" i="2"/>
  <c r="BK1157" i="2"/>
  <c r="J1115" i="2"/>
  <c r="J1047" i="2"/>
  <c r="BK1009" i="2"/>
  <c r="BK926" i="2"/>
  <c r="J876" i="2"/>
  <c r="J833" i="2"/>
  <c r="BK780" i="2"/>
  <c r="BK726" i="2"/>
  <c r="J700" i="2"/>
  <c r="BK637" i="2"/>
  <c r="J588" i="2"/>
  <c r="BK581" i="2"/>
  <c r="J549" i="2"/>
  <c r="J520" i="2"/>
  <c r="BK497" i="2"/>
  <c r="BK437" i="2"/>
  <c r="J396" i="2"/>
  <c r="BK357" i="2"/>
  <c r="J301" i="2"/>
  <c r="BK187" i="2"/>
  <c r="J1157" i="2"/>
  <c r="J1078" i="2"/>
  <c r="BK1055" i="2"/>
  <c r="BK955" i="2"/>
  <c r="BK892" i="2"/>
  <c r="BK786" i="2"/>
  <c r="J697" i="2"/>
  <c r="BK607" i="2"/>
  <c r="J552" i="2"/>
  <c r="J536" i="2"/>
  <c r="BK487" i="2"/>
  <c r="J412" i="2"/>
  <c r="J354" i="2"/>
  <c r="J156" i="2"/>
  <c r="BK1128" i="2"/>
  <c r="BK1070" i="2"/>
  <c r="BK1020" i="2"/>
  <c r="BK977" i="2"/>
  <c r="BK890" i="2"/>
  <c r="J846" i="2"/>
  <c r="BK816" i="2"/>
  <c r="BK718" i="2"/>
  <c r="J640" i="2"/>
  <c r="J626" i="2"/>
  <c r="BK592" i="2"/>
  <c r="BK533" i="2"/>
  <c r="J435" i="2"/>
  <c r="BK354" i="2"/>
  <c r="J1158" i="2"/>
  <c r="J1045" i="2"/>
  <c r="BK1021" i="2"/>
  <c r="J947" i="2"/>
  <c r="BK899" i="2"/>
  <c r="J826" i="2"/>
  <c r="J812" i="2"/>
  <c r="BK778" i="2"/>
  <c r="J630" i="2"/>
  <c r="BK571" i="2"/>
  <c r="BK515" i="2"/>
  <c r="BK415" i="2"/>
  <c r="BK375" i="2"/>
  <c r="J226" i="2"/>
  <c r="J1147" i="2"/>
  <c r="J1071" i="2"/>
  <c r="J1015" i="2"/>
  <c r="J936" i="2"/>
  <c r="BK869" i="2"/>
  <c r="BK806" i="2"/>
  <c r="BK727" i="2"/>
  <c r="BK706" i="2"/>
  <c r="J632" i="2"/>
  <c r="BK591" i="2"/>
  <c r="J554" i="2"/>
  <c r="BK526" i="2"/>
  <c r="BK479" i="2"/>
  <c r="J403" i="2"/>
  <c r="J370" i="2"/>
  <c r="J292" i="2"/>
  <c r="BK226" i="2"/>
  <c r="J1163" i="2"/>
  <c r="J1113" i="2"/>
  <c r="BK1039" i="2"/>
  <c r="J964" i="2"/>
  <c r="BK859" i="2"/>
  <c r="BK820" i="2"/>
  <c r="BK754" i="2"/>
  <c r="BK697" i="2"/>
  <c r="J613" i="2"/>
  <c r="BK521" i="2"/>
  <c r="J341" i="2"/>
  <c r="J1149" i="2"/>
  <c r="J1017" i="2"/>
  <c r="J923" i="2"/>
  <c r="BK866" i="2"/>
  <c r="J820" i="2"/>
  <c r="BK740" i="2"/>
  <c r="BK684" i="2"/>
  <c r="J587" i="2"/>
  <c r="J509" i="2"/>
  <c r="BK404" i="2"/>
  <c r="BK258" i="2"/>
  <c r="BK1210" i="2"/>
  <c r="BK1172" i="2"/>
  <c r="BK1110" i="2"/>
  <c r="BK1071" i="2"/>
  <c r="BK1017" i="2"/>
  <c r="J937" i="2"/>
  <c r="J875" i="2"/>
  <c r="J777" i="2"/>
  <c r="BK724" i="2"/>
  <c r="J695" i="2"/>
  <c r="BK587" i="2"/>
  <c r="J570" i="2"/>
  <c r="J539" i="2"/>
  <c r="J516" i="2"/>
  <c r="J469" i="2"/>
  <c r="J432" i="2"/>
  <c r="J404" i="2"/>
  <c r="J377" i="2"/>
  <c r="J250" i="2"/>
  <c r="J1150" i="2"/>
  <c r="J1086" i="2"/>
  <c r="BK1045" i="2"/>
  <c r="BK985" i="2"/>
  <c r="BK875" i="2"/>
  <c r="J804" i="2"/>
  <c r="BK739" i="2"/>
  <c r="J608" i="2"/>
  <c r="BK550" i="2"/>
  <c r="J490" i="2"/>
  <c r="BK463" i="2"/>
  <c r="BK341" i="2"/>
  <c r="BK1151" i="2"/>
  <c r="BK1121" i="2"/>
  <c r="BK1059" i="2"/>
  <c r="J1004" i="2"/>
  <c r="BK937" i="2"/>
  <c r="J872" i="2"/>
  <c r="BK827" i="2"/>
  <c r="BK773" i="2"/>
  <c r="BK694" i="2"/>
  <c r="J625" i="2"/>
  <c r="J600" i="2"/>
  <c r="BK543" i="2"/>
  <c r="BK446" i="2"/>
  <c r="J356" i="2"/>
  <c r="J188" i="2"/>
  <c r="J1135" i="2"/>
  <c r="BK1025" i="2"/>
  <c r="J955" i="2"/>
  <c r="J916" i="2"/>
  <c r="BK851" i="2"/>
  <c r="BK815" i="2"/>
  <c r="BK783" i="2"/>
  <c r="J701" i="2"/>
  <c r="BK639" i="2"/>
  <c r="J578" i="2"/>
  <c r="J468" i="2"/>
  <c r="J391" i="2"/>
  <c r="BK280" i="2"/>
  <c r="BK1113" i="2"/>
  <c r="BK970" i="2"/>
  <c r="J829" i="2"/>
  <c r="J803" i="2"/>
  <c r="J769" i="2"/>
  <c r="BK695" i="2"/>
  <c r="BK595" i="2"/>
  <c r="J556" i="2"/>
  <c r="BK540" i="2"/>
  <c r="J512" i="2"/>
  <c r="BK440" i="2"/>
  <c r="J388" i="2"/>
  <c r="BK363" i="2"/>
  <c r="J286" i="2"/>
  <c r="BK188" i="2"/>
  <c r="J1148" i="2"/>
  <c r="BK1117" i="2"/>
  <c r="BK1027" i="2"/>
  <c r="BK1010" i="2"/>
  <c r="J880" i="2"/>
  <c r="BK837" i="2"/>
  <c r="J791" i="2"/>
  <c r="J770" i="2"/>
  <c r="J696" i="2"/>
  <c r="BK545" i="2"/>
  <c r="J1012" i="2"/>
  <c r="BK826" i="2"/>
  <c r="BK791" i="2"/>
  <c r="BK781" i="2"/>
  <c r="BK716" i="2"/>
  <c r="J687" i="2"/>
  <c r="J609" i="2"/>
  <c r="BK539" i="2"/>
  <c r="BK520" i="2"/>
  <c r="J436" i="2"/>
  <c r="J347" i="2"/>
  <c r="J288" i="2"/>
  <c r="J241" i="2"/>
  <c r="BK1126" i="2"/>
  <c r="J1070" i="2"/>
  <c r="J1009" i="2"/>
  <c r="J891" i="2"/>
  <c r="J867" i="2"/>
  <c r="J825" i="2"/>
  <c r="BK623" i="2"/>
  <c r="BK552" i="2"/>
  <c r="BK528" i="2"/>
  <c r="J497" i="2"/>
  <c r="J313" i="2"/>
  <c r="BK1223" i="2"/>
  <c r="J1214" i="2"/>
  <c r="BK1173" i="2"/>
  <c r="J1145" i="2"/>
  <c r="BK1101" i="2"/>
  <c r="BK1038" i="2"/>
  <c r="J977" i="2"/>
  <c r="J915" i="2"/>
  <c r="J862" i="2"/>
  <c r="J816" i="2"/>
  <c r="BK725" i="2"/>
  <c r="BK701" i="2"/>
  <c r="BK627" i="2"/>
  <c r="BK585" i="2"/>
  <c r="J566" i="2"/>
  <c r="J547" i="2"/>
  <c r="J523" i="2"/>
  <c r="BK500" i="2"/>
  <c r="BK468" i="2"/>
  <c r="BK406" i="2"/>
  <c r="BK381" i="2"/>
  <c r="J304" i="2"/>
  <c r="J261" i="2"/>
  <c r="J1123" i="2"/>
  <c r="BK1133" i="2"/>
  <c r="J1104" i="2"/>
  <c r="BK1058" i="2"/>
  <c r="J990" i="2"/>
  <c r="BK924" i="2"/>
  <c r="J848" i="2"/>
  <c r="BK790" i="2"/>
  <c r="BK703" i="2"/>
  <c r="BK608" i="2"/>
  <c r="BK586" i="2"/>
  <c r="J449" i="2"/>
  <c r="J375" i="2"/>
  <c r="BK304" i="2"/>
  <c r="BK153" i="2"/>
  <c r="J1132" i="2"/>
  <c r="J1027" i="2"/>
  <c r="BK991" i="2"/>
  <c r="J924" i="2"/>
  <c r="J849" i="2"/>
  <c r="J814" i="2"/>
  <c r="BK736" i="2"/>
  <c r="J641" i="2"/>
  <c r="BK601" i="2"/>
  <c r="J531" i="2"/>
  <c r="BK436" i="2"/>
  <c r="BK396" i="2"/>
  <c r="J279" i="2"/>
  <c r="J196" i="2"/>
  <c r="BK1148" i="2"/>
  <c r="BK1080" i="2"/>
  <c r="BK916" i="2"/>
  <c r="BK876" i="2"/>
  <c r="J790" i="2"/>
  <c r="J973" i="2"/>
  <c r="BK891" i="2"/>
  <c r="J824" i="2"/>
  <c r="BK785" i="2"/>
  <c r="BK721" i="2"/>
  <c r="J548" i="2"/>
  <c r="J517" i="2"/>
  <c r="BK1163" i="2"/>
  <c r="BK1123" i="2"/>
  <c r="BK1078" i="2"/>
  <c r="J991" i="2"/>
  <c r="J985" i="2"/>
  <c r="J889" i="2"/>
  <c r="BK814" i="2"/>
  <c r="J776" i="2"/>
  <c r="BK632" i="2"/>
  <c r="BK624" i="2"/>
  <c r="J555" i="2"/>
  <c r="BK531" i="2"/>
  <c r="BK471" i="2"/>
  <c r="J357" i="2"/>
  <c r="J338" i="2"/>
  <c r="BK250" i="2"/>
  <c r="BK1153" i="2"/>
  <c r="BK1137" i="2"/>
  <c r="J1039" i="2"/>
  <c r="J900" i="2"/>
  <c r="J877" i="2"/>
  <c r="BK832" i="2"/>
  <c r="J810" i="2"/>
  <c r="J716" i="2"/>
  <c r="J598" i="2"/>
  <c r="J534" i="2"/>
  <c r="J493" i="2"/>
  <c r="J393" i="2"/>
  <c r="BK284" i="2"/>
  <c r="BK1221" i="2"/>
  <c r="J1196" i="2"/>
  <c r="J1172" i="2"/>
  <c r="J1133" i="2"/>
  <c r="J1075" i="2"/>
  <c r="BK1014" i="2"/>
  <c r="J956" i="2"/>
  <c r="BK912" i="2"/>
  <c r="J854" i="2"/>
  <c r="BK809" i="2"/>
  <c r="J755" i="2"/>
  <c r="J703" i="2"/>
  <c r="BK625" i="2"/>
  <c r="J584" i="2"/>
  <c r="BK562" i="2"/>
  <c r="BK532" i="2"/>
  <c r="BK519" i="2"/>
  <c r="J489" i="2"/>
  <c r="BK423" i="2"/>
  <c r="J392" i="2"/>
  <c r="J355" i="2"/>
  <c r="BK292" i="2"/>
  <c r="BK156" i="2"/>
  <c r="BK1166" i="2"/>
  <c r="BK1076" i="2"/>
  <c r="J1030" i="2"/>
  <c r="J950" i="2"/>
  <c r="J817" i="2"/>
  <c r="J785" i="2"/>
  <c r="J728" i="2"/>
  <c r="J612" i="2"/>
  <c r="J569" i="2"/>
  <c r="BK512" i="2"/>
  <c r="BK467" i="2"/>
  <c r="BK403" i="2"/>
  <c r="J328" i="2"/>
  <c r="J1153" i="2"/>
  <c r="BK1127" i="2"/>
  <c r="J1014" i="2"/>
  <c r="BK917" i="2"/>
  <c r="BK856" i="2"/>
  <c r="BK803" i="2"/>
  <c r="J638" i="2"/>
  <c r="J591" i="2"/>
  <c r="J541" i="2"/>
  <c r="BK417" i="2"/>
  <c r="J305" i="2"/>
  <c r="BK1167" i="2"/>
  <c r="BK1088" i="2"/>
  <c r="BK1122" i="2"/>
  <c r="J1033" i="2"/>
  <c r="J1006" i="2"/>
  <c r="BK889" i="2"/>
  <c r="J813" i="2"/>
  <c r="BK770" i="2"/>
  <c r="J718" i="2"/>
  <c r="J643" i="2"/>
  <c r="BK777" i="2"/>
  <c r="J624" i="2"/>
  <c r="J540" i="2"/>
  <c r="BK518" i="2"/>
  <c r="BK159" i="2"/>
  <c r="J1124" i="2"/>
  <c r="J1088" i="2"/>
  <c r="BK1004" i="2"/>
  <c r="J986" i="2"/>
  <c r="BK834" i="2"/>
  <c r="BK784" i="2"/>
  <c r="J756" i="2"/>
  <c r="J692" i="2"/>
  <c r="J601" i="2"/>
  <c r="BK554" i="2"/>
  <c r="J526" i="2"/>
  <c r="BK455" i="2"/>
  <c r="BK391" i="2"/>
  <c r="BK328" i="2"/>
  <c r="J249" i="2"/>
  <c r="J1154" i="2"/>
  <c r="J1146" i="2"/>
  <c r="BK1062" i="2"/>
  <c r="BK1006" i="2"/>
  <c r="BK893" i="2"/>
  <c r="BK862" i="2"/>
  <c r="BK829" i="2"/>
  <c r="BK779" i="2"/>
  <c r="BK662" i="2"/>
  <c r="J575" i="2"/>
  <c r="J506" i="2"/>
  <c r="BK452" i="2"/>
  <c r="J289" i="2"/>
  <c r="J1223" i="2"/>
  <c r="BK1214" i="2"/>
  <c r="J1173" i="2"/>
  <c r="J1121" i="2"/>
  <c r="J1073" i="2"/>
  <c r="BK986" i="2"/>
  <c r="BK950" i="2"/>
  <c r="BK900" i="2"/>
  <c r="BK847" i="2"/>
  <c r="BK776" i="2"/>
  <c r="J719" i="2"/>
  <c r="J662" i="2"/>
  <c r="J599" i="2"/>
  <c r="BK584" i="2"/>
  <c r="BK555" i="2"/>
  <c r="BK1132" i="2"/>
  <c r="BK1115" i="2"/>
  <c r="BK1036" i="2"/>
  <c r="BK990" i="2"/>
  <c r="J912" i="2"/>
  <c r="J890" i="2"/>
  <c r="BK805" i="2"/>
  <c r="BK719" i="2"/>
  <c r="J604" i="2"/>
  <c r="BK551" i="2"/>
  <c r="BK489" i="2"/>
  <c r="J415" i="2"/>
  <c r="BK388" i="2"/>
  <c r="J161" i="2"/>
  <c r="BK1136" i="2"/>
  <c r="BK1099" i="2"/>
  <c r="BK1024" i="2"/>
  <c r="BK936" i="2"/>
  <c r="BK867" i="2"/>
  <c r="J834" i="2"/>
  <c r="J768" i="2"/>
  <c r="BK687" i="2"/>
  <c r="J607" i="2"/>
  <c r="J572" i="2"/>
  <c r="BK494" i="2"/>
  <c r="BK414" i="2"/>
  <c r="BK239" i="2"/>
  <c r="J1166" i="2"/>
  <c r="BK1033" i="2"/>
  <c r="J1016" i="2"/>
  <c r="J954" i="2"/>
  <c r="BK914" i="2"/>
  <c r="J838" i="2"/>
  <c r="J787" i="2"/>
  <c r="J726" i="2"/>
  <c r="J635" i="2"/>
  <c r="BK588" i="2"/>
  <c r="J521" i="2"/>
  <c r="BK432" i="2"/>
  <c r="BK273" i="2"/>
  <c r="BK164" i="2"/>
  <c r="J1129" i="2"/>
  <c r="J1068" i="2"/>
  <c r="BK1018" i="2"/>
  <c r="J847" i="2"/>
  <c r="J805" i="2"/>
  <c r="J754" i="2"/>
  <c r="BK717" i="2"/>
  <c r="BK640" i="2"/>
  <c r="J602" i="2"/>
  <c r="BK565" i="2"/>
  <c r="J532" i="2"/>
  <c r="J471" i="2"/>
  <c r="J423" i="2"/>
  <c r="BK378" i="2"/>
  <c r="J353" i="2"/>
  <c r="BK279" i="2"/>
  <c r="J1167" i="2"/>
  <c r="BK1086" i="2"/>
  <c r="J1020" i="2"/>
  <c r="J926" i="2"/>
  <c r="BK846" i="2"/>
  <c r="BK817" i="2"/>
  <c r="J780" i="2"/>
  <c r="BK702" i="2"/>
  <c r="BK612" i="2"/>
  <c r="J527" i="2"/>
  <c r="J1156" i="2"/>
  <c r="J1117" i="2"/>
  <c r="J1101" i="2"/>
  <c r="J1021" i="2"/>
  <c r="J914" i="2"/>
  <c r="J851" i="2"/>
  <c r="BK808" i="2"/>
  <c r="R152" i="2" l="1"/>
  <c r="R285" i="2"/>
  <c r="BK376" i="2"/>
  <c r="J376" i="2"/>
  <c r="J102" i="2"/>
  <c r="P416" i="2"/>
  <c r="R631" i="2"/>
  <c r="BK868" i="2"/>
  <c r="J868" i="2" s="1"/>
  <c r="J117" i="2" s="1"/>
  <c r="R925" i="2"/>
  <c r="BK1019" i="2"/>
  <c r="J1019" i="2"/>
  <c r="J121" i="2"/>
  <c r="BK1116" i="2"/>
  <c r="J1116" i="2"/>
  <c r="J123" i="2" s="1"/>
  <c r="T152" i="2"/>
  <c r="P285" i="2"/>
  <c r="BK380" i="2"/>
  <c r="J380" i="2"/>
  <c r="J104" i="2"/>
  <c r="R416" i="2"/>
  <c r="P631" i="2"/>
  <c r="R828" i="2"/>
  <c r="BK858" i="2"/>
  <c r="J858" i="2" s="1"/>
  <c r="J116" i="2" s="1"/>
  <c r="BK952" i="2"/>
  <c r="J952" i="2"/>
  <c r="J119" i="2" s="1"/>
  <c r="R992" i="2"/>
  <c r="T1019" i="2"/>
  <c r="BK1155" i="2"/>
  <c r="J1155" i="2" s="1"/>
  <c r="J124" i="2" s="1"/>
  <c r="BK152" i="2"/>
  <c r="J152" i="2"/>
  <c r="J98" i="2" s="1"/>
  <c r="T285" i="2"/>
  <c r="T380" i="2"/>
  <c r="T416" i="2"/>
  <c r="BK522" i="2"/>
  <c r="J522" i="2"/>
  <c r="J108" i="2"/>
  <c r="T535" i="2"/>
  <c r="T603" i="2"/>
  <c r="P610" i="2"/>
  <c r="T811" i="2"/>
  <c r="R868" i="2"/>
  <c r="T952" i="2"/>
  <c r="P1056" i="2"/>
  <c r="P1116" i="2"/>
  <c r="P170" i="2"/>
  <c r="R380" i="2"/>
  <c r="P405" i="2"/>
  <c r="R472" i="2"/>
  <c r="T522" i="2"/>
  <c r="P535" i="2"/>
  <c r="P603" i="2"/>
  <c r="BK610" i="2"/>
  <c r="J610" i="2"/>
  <c r="J111" i="2" s="1"/>
  <c r="P811" i="2"/>
  <c r="T828" i="2"/>
  <c r="T850" i="2"/>
  <c r="R858" i="2"/>
  <c r="P925" i="2"/>
  <c r="P992" i="2"/>
  <c r="R1019" i="2"/>
  <c r="P1155" i="2"/>
  <c r="R170" i="2"/>
  <c r="P369" i="2"/>
  <c r="P380" i="2"/>
  <c r="T405" i="2"/>
  <c r="P472" i="2"/>
  <c r="R522" i="2"/>
  <c r="R535" i="2"/>
  <c r="T610" i="2"/>
  <c r="R811" i="2"/>
  <c r="P868" i="2"/>
  <c r="P952" i="2"/>
  <c r="BK1056" i="2"/>
  <c r="J1056" i="2" s="1"/>
  <c r="J122" i="2" s="1"/>
  <c r="T1155" i="2"/>
  <c r="BK1213" i="2"/>
  <c r="J1213" i="2"/>
  <c r="J127" i="2" s="1"/>
  <c r="T170" i="2"/>
  <c r="R369" i="2"/>
  <c r="P376" i="2"/>
  <c r="BK416" i="2"/>
  <c r="J416" i="2"/>
  <c r="J106" i="2" s="1"/>
  <c r="T631" i="2"/>
  <c r="P828" i="2"/>
  <c r="P850" i="2"/>
  <c r="P858" i="2"/>
  <c r="BK925" i="2"/>
  <c r="J925" i="2"/>
  <c r="J118" i="2"/>
  <c r="BK992" i="2"/>
  <c r="J992" i="2"/>
  <c r="J120" i="2" s="1"/>
  <c r="T1056" i="2"/>
  <c r="R1116" i="2"/>
  <c r="T1213" i="2"/>
  <c r="P152" i="2"/>
  <c r="P151" i="2"/>
  <c r="BK285" i="2"/>
  <c r="J285" i="2"/>
  <c r="J100" i="2" s="1"/>
  <c r="T369" i="2"/>
  <c r="R376" i="2"/>
  <c r="BK405" i="2"/>
  <c r="J405" i="2"/>
  <c r="J105" i="2"/>
  <c r="BK472" i="2"/>
  <c r="J472" i="2"/>
  <c r="J107" i="2" s="1"/>
  <c r="BK631" i="2"/>
  <c r="J631" i="2" s="1"/>
  <c r="J112" i="2" s="1"/>
  <c r="BK828" i="2"/>
  <c r="J828" i="2"/>
  <c r="J114" i="2" s="1"/>
  <c r="BK850" i="2"/>
  <c r="J850" i="2" s="1"/>
  <c r="J115" i="2" s="1"/>
  <c r="R850" i="2"/>
  <c r="T858" i="2"/>
  <c r="T925" i="2"/>
  <c r="T992" i="2"/>
  <c r="P1019" i="2"/>
  <c r="R1155" i="2"/>
  <c r="P1213" i="2"/>
  <c r="BK170" i="2"/>
  <c r="J170" i="2" s="1"/>
  <c r="J99" i="2" s="1"/>
  <c r="BK369" i="2"/>
  <c r="J369" i="2"/>
  <c r="J101" i="2" s="1"/>
  <c r="T376" i="2"/>
  <c r="R405" i="2"/>
  <c r="T472" i="2"/>
  <c r="P522" i="2"/>
  <c r="BK535" i="2"/>
  <c r="J535" i="2"/>
  <c r="J109" i="2"/>
  <c r="BK603" i="2"/>
  <c r="J603" i="2"/>
  <c r="J110" i="2" s="1"/>
  <c r="R603" i="2"/>
  <c r="R610" i="2"/>
  <c r="BK811" i="2"/>
  <c r="J811" i="2"/>
  <c r="J113" i="2"/>
  <c r="T868" i="2"/>
  <c r="R952" i="2"/>
  <c r="R1056" i="2"/>
  <c r="T1116" i="2"/>
  <c r="R1213" i="2"/>
  <c r="BK1209" i="2"/>
  <c r="J1209" i="2"/>
  <c r="J126" i="2"/>
  <c r="BK1220" i="2"/>
  <c r="BK1222" i="2"/>
  <c r="J1222" i="2" s="1"/>
  <c r="J130" i="2" s="1"/>
  <c r="F92" i="2"/>
  <c r="J144" i="2"/>
  <c r="BF161" i="2"/>
  <c r="BF241" i="2"/>
  <c r="BF288" i="2"/>
  <c r="BF328" i="2"/>
  <c r="BF338" i="2"/>
  <c r="BF353" i="2"/>
  <c r="BF355" i="2"/>
  <c r="BF356" i="2"/>
  <c r="BF373" i="2"/>
  <c r="BF392" i="2"/>
  <c r="BF432" i="2"/>
  <c r="BF435" i="2"/>
  <c r="BF440" i="2"/>
  <c r="BF452" i="2"/>
  <c r="BF490" i="2"/>
  <c r="BF523" i="2"/>
  <c r="BF540" i="2"/>
  <c r="BF541" i="2"/>
  <c r="BF554" i="2"/>
  <c r="BF581" i="2"/>
  <c r="BF584" i="2"/>
  <c r="BF592" i="2"/>
  <c r="BF608" i="2"/>
  <c r="BF612" i="2"/>
  <c r="BF623" i="2"/>
  <c r="BF629" i="2"/>
  <c r="BF632" i="2"/>
  <c r="BF684" i="2"/>
  <c r="BF687" i="2"/>
  <c r="BF692" i="2"/>
  <c r="BF736" i="2"/>
  <c r="BF768" i="2"/>
  <c r="BF769" i="2"/>
  <c r="BF773" i="2"/>
  <c r="BF806" i="2"/>
  <c r="BF814" i="2"/>
  <c r="BF818" i="2"/>
  <c r="BF889" i="2"/>
  <c r="BF893" i="2"/>
  <c r="BF923" i="2"/>
  <c r="BF954" i="2"/>
  <c r="BF955" i="2"/>
  <c r="BF1016" i="2"/>
  <c r="BF1059" i="2"/>
  <c r="BF1078" i="2"/>
  <c r="BF1088" i="2"/>
  <c r="BF1099" i="2"/>
  <c r="BF1126" i="2"/>
  <c r="BF1128" i="2"/>
  <c r="BF1137" i="2"/>
  <c r="BF1146" i="2"/>
  <c r="BF1151" i="2"/>
  <c r="BF1154" i="2"/>
  <c r="BF1167" i="2"/>
  <c r="BF1169" i="2"/>
  <c r="BF1170" i="2"/>
  <c r="BF1172" i="2"/>
  <c r="BF1173" i="2"/>
  <c r="BF1196" i="2"/>
  <c r="BF1210" i="2"/>
  <c r="BF1214" i="2"/>
  <c r="BF1218" i="2"/>
  <c r="BF1221" i="2"/>
  <c r="BF1223" i="2"/>
  <c r="F146" i="2"/>
  <c r="BF159" i="2"/>
  <c r="BF226" i="2"/>
  <c r="BF239" i="2"/>
  <c r="BF273" i="2"/>
  <c r="BF279" i="2"/>
  <c r="BF301" i="2"/>
  <c r="BF437" i="2"/>
  <c r="BF466" i="2"/>
  <c r="BF467" i="2"/>
  <c r="BF479" i="2"/>
  <c r="BF516" i="2"/>
  <c r="BF518" i="2"/>
  <c r="BF545" i="2"/>
  <c r="BF599" i="2"/>
  <c r="BF639" i="2"/>
  <c r="BF694" i="2"/>
  <c r="BF696" i="2"/>
  <c r="BF703" i="2"/>
  <c r="BF719" i="2"/>
  <c r="BF721" i="2"/>
  <c r="BF754" i="2"/>
  <c r="BF755" i="2"/>
  <c r="BF770" i="2"/>
  <c r="BF781" i="2"/>
  <c r="BF833" i="2"/>
  <c r="BF847" i="2"/>
  <c r="BF905" i="2"/>
  <c r="BF947" i="2"/>
  <c r="BF950" i="2"/>
  <c r="BF973" i="2"/>
  <c r="BF985" i="2"/>
  <c r="BF996" i="2"/>
  <c r="BF1009" i="2"/>
  <c r="BF1014" i="2"/>
  <c r="BF1025" i="2"/>
  <c r="BF1026" i="2"/>
  <c r="BF1030" i="2"/>
  <c r="BF1086" i="2"/>
  <c r="BF1121" i="2"/>
  <c r="BF1125" i="2"/>
  <c r="BF1150" i="2"/>
  <c r="BF208" i="2"/>
  <c r="BF261" i="2"/>
  <c r="BF289" i="2"/>
  <c r="BF292" i="2"/>
  <c r="BF370" i="2"/>
  <c r="BF377" i="2"/>
  <c r="BF381" i="2"/>
  <c r="BF388" i="2"/>
  <c r="BF403" i="2"/>
  <c r="BF409" i="2"/>
  <c r="BF411" i="2"/>
  <c r="BF414" i="2"/>
  <c r="BF415" i="2"/>
  <c r="BF446" i="2"/>
  <c r="BF487" i="2"/>
  <c r="BF506" i="2"/>
  <c r="BF534" i="2"/>
  <c r="BF542" i="2"/>
  <c r="BF552" i="2"/>
  <c r="BF562" i="2"/>
  <c r="BF585" i="2"/>
  <c r="BF587" i="2"/>
  <c r="BF604" i="2"/>
  <c r="BF637" i="2"/>
  <c r="BF640" i="2"/>
  <c r="BF728" i="2"/>
  <c r="BF740" i="2"/>
  <c r="BF777" i="2"/>
  <c r="BF786" i="2"/>
  <c r="BF790" i="2"/>
  <c r="BF803" i="2"/>
  <c r="BF804" i="2"/>
  <c r="BF805" i="2"/>
  <c r="BF846" i="2"/>
  <c r="BF855" i="2"/>
  <c r="BF880" i="2"/>
  <c r="BF891" i="2"/>
  <c r="BF916" i="2"/>
  <c r="BF926" i="2"/>
  <c r="BF977" i="2"/>
  <c r="BF1013" i="2"/>
  <c r="BF1027" i="2"/>
  <c r="BF1033" i="2"/>
  <c r="BF1054" i="2"/>
  <c r="BF1113" i="2"/>
  <c r="BF1129" i="2"/>
  <c r="BF1134" i="2"/>
  <c r="BF1147" i="2"/>
  <c r="BF1153" i="2"/>
  <c r="BF1157" i="2"/>
  <c r="J92" i="2"/>
  <c r="BF164" i="2"/>
  <c r="BF188" i="2"/>
  <c r="BF196" i="2"/>
  <c r="BF249" i="2"/>
  <c r="BF276" i="2"/>
  <c r="BF286" i="2"/>
  <c r="BF304" i="2"/>
  <c r="BF357" i="2"/>
  <c r="BF393" i="2"/>
  <c r="BF396" i="2"/>
  <c r="BF512" i="2"/>
  <c r="BF550" i="2"/>
  <c r="BF555" i="2"/>
  <c r="BF565" i="2"/>
  <c r="BF566" i="2"/>
  <c r="BF575" i="2"/>
  <c r="BF578" i="2"/>
  <c r="BF586" i="2"/>
  <c r="BF607" i="2"/>
  <c r="BF704" i="2"/>
  <c r="BF706" i="2"/>
  <c r="BF717" i="2"/>
  <c r="BF720" i="2"/>
  <c r="BF725" i="2"/>
  <c r="BF756" i="2"/>
  <c r="BF787" i="2"/>
  <c r="BF810" i="2"/>
  <c r="BF812" i="2"/>
  <c r="BF815" i="2"/>
  <c r="BF826" i="2"/>
  <c r="BF827" i="2"/>
  <c r="BF832" i="2"/>
  <c r="BF834" i="2"/>
  <c r="BF857" i="2"/>
  <c r="BF869" i="2"/>
  <c r="BF876" i="2"/>
  <c r="BF892" i="2"/>
  <c r="BF899" i="2"/>
  <c r="BF900" i="2"/>
  <c r="BF911" i="2"/>
  <c r="BF913" i="2"/>
  <c r="BF1015" i="2"/>
  <c r="BF1017" i="2"/>
  <c r="BF1036" i="2"/>
  <c r="BF1062" i="2"/>
  <c r="BF1070" i="2"/>
  <c r="BF1071" i="2"/>
  <c r="BF1122" i="2"/>
  <c r="BF1123" i="2"/>
  <c r="BF1133" i="2"/>
  <c r="BF1166" i="2"/>
  <c r="J146" i="2"/>
  <c r="BF153" i="2"/>
  <c r="BF156" i="2"/>
  <c r="BF187" i="2"/>
  <c r="BF236" i="2"/>
  <c r="BF250" i="2"/>
  <c r="BF284" i="2"/>
  <c r="BF354" i="2"/>
  <c r="BF375" i="2"/>
  <c r="BF390" i="2"/>
  <c r="BF488" i="2"/>
  <c r="BF528" i="2"/>
  <c r="BF533" i="2"/>
  <c r="BF544" i="2"/>
  <c r="BF571" i="2"/>
  <c r="BF625" i="2"/>
  <c r="BF626" i="2"/>
  <c r="BF627" i="2"/>
  <c r="BF628" i="2"/>
  <c r="BF697" i="2"/>
  <c r="BF776" i="2"/>
  <c r="BF785" i="2"/>
  <c r="BF791" i="2"/>
  <c r="BF808" i="2"/>
  <c r="BF825" i="2"/>
  <c r="BF849" i="2"/>
  <c r="BF863" i="2"/>
  <c r="BF872" i="2"/>
  <c r="BF912" i="2"/>
  <c r="BF924" i="2"/>
  <c r="BF953" i="2"/>
  <c r="BF989" i="2"/>
  <c r="BF990" i="2"/>
  <c r="BF993" i="2"/>
  <c r="BF1011" i="2"/>
  <c r="BF1012" i="2"/>
  <c r="BF1038" i="2"/>
  <c r="BF1058" i="2"/>
  <c r="BF1100" i="2"/>
  <c r="BF1117" i="2"/>
  <c r="BF1132" i="2"/>
  <c r="BF1145" i="2"/>
  <c r="BF1149" i="2"/>
  <c r="BF313" i="2"/>
  <c r="BF371" i="2"/>
  <c r="BF372" i="2"/>
  <c r="BF406" i="2"/>
  <c r="BF412" i="2"/>
  <c r="BF423" i="2"/>
  <c r="BF449" i="2"/>
  <c r="BF455" i="2"/>
  <c r="BF471" i="2"/>
  <c r="BF489" i="2"/>
  <c r="BF500" i="2"/>
  <c r="BF526" i="2"/>
  <c r="BF536" i="2"/>
  <c r="BF543" i="2"/>
  <c r="BF546" i="2"/>
  <c r="BF547" i="2"/>
  <c r="BF549" i="2"/>
  <c r="BF591" i="2"/>
  <c r="BF609" i="2"/>
  <c r="BF611" i="2"/>
  <c r="BF613" i="2"/>
  <c r="BF662" i="2"/>
  <c r="BF689" i="2"/>
  <c r="BF716" i="2"/>
  <c r="BF718" i="2"/>
  <c r="BF724" i="2"/>
  <c r="BF816" i="2"/>
  <c r="BF821" i="2"/>
  <c r="BF824" i="2"/>
  <c r="BF837" i="2"/>
  <c r="BF838" i="2"/>
  <c r="BF848" i="2"/>
  <c r="BF867" i="2"/>
  <c r="BF877" i="2"/>
  <c r="BF883" i="2"/>
  <c r="BF890" i="2"/>
  <c r="BF936" i="2"/>
  <c r="BF1057" i="2"/>
  <c r="BF1075" i="2"/>
  <c r="BF1080" i="2"/>
  <c r="BF1101" i="2"/>
  <c r="BF1104" i="2"/>
  <c r="BF1114" i="2"/>
  <c r="BF1115" i="2"/>
  <c r="BF1136" i="2"/>
  <c r="BF1156" i="2"/>
  <c r="BF171" i="2"/>
  <c r="BF325" i="2"/>
  <c r="BF341" i="2"/>
  <c r="BF347" i="2"/>
  <c r="BF363" i="2"/>
  <c r="BF463" i="2"/>
  <c r="BF469" i="2"/>
  <c r="BF470" i="2"/>
  <c r="BF473" i="2"/>
  <c r="BF509" i="2"/>
  <c r="BF515" i="2"/>
  <c r="BF517" i="2"/>
  <c r="BF531" i="2"/>
  <c r="BF539" i="2"/>
  <c r="BF548" i="2"/>
  <c r="BF551" i="2"/>
  <c r="BF556" i="2"/>
  <c r="BF569" i="2"/>
  <c r="BF570" i="2"/>
  <c r="BF630" i="2"/>
  <c r="BF641" i="2"/>
  <c r="BF643" i="2"/>
  <c r="BF726" i="2"/>
  <c r="BF727" i="2"/>
  <c r="BF739" i="2"/>
  <c r="BF782" i="2"/>
  <c r="BF783" i="2"/>
  <c r="BF784" i="2"/>
  <c r="BF807" i="2"/>
  <c r="BF809" i="2"/>
  <c r="BF817" i="2"/>
  <c r="BF829" i="2"/>
  <c r="BF854" i="2"/>
  <c r="BF859" i="2"/>
  <c r="BF862" i="2"/>
  <c r="BF875" i="2"/>
  <c r="BF914" i="2"/>
  <c r="BF951" i="2"/>
  <c r="BF978" i="2"/>
  <c r="BF986" i="2"/>
  <c r="BF1006" i="2"/>
  <c r="BF1010" i="2"/>
  <c r="BF1039" i="2"/>
  <c r="BF1045" i="2"/>
  <c r="BF1047" i="2"/>
  <c r="BF1055" i="2"/>
  <c r="BF1073" i="2"/>
  <c r="BF1076" i="2"/>
  <c r="BF1124" i="2"/>
  <c r="BF1163" i="2"/>
  <c r="E85" i="2"/>
  <c r="BF167" i="2"/>
  <c r="BF258" i="2"/>
  <c r="BF280" i="2"/>
  <c r="BF281" i="2"/>
  <c r="BF298" i="2"/>
  <c r="BF305" i="2"/>
  <c r="BF378" i="2"/>
  <c r="BF391" i="2"/>
  <c r="BF404" i="2"/>
  <c r="BF417" i="2"/>
  <c r="BF426" i="2"/>
  <c r="BF436" i="2"/>
  <c r="BF468" i="2"/>
  <c r="BF493" i="2"/>
  <c r="BF494" i="2"/>
  <c r="BF497" i="2"/>
  <c r="BF503" i="2"/>
  <c r="BF519" i="2"/>
  <c r="BF520" i="2"/>
  <c r="BF521" i="2"/>
  <c r="BF527" i="2"/>
  <c r="BF532" i="2"/>
  <c r="BF553" i="2"/>
  <c r="BF572" i="2"/>
  <c r="BF588" i="2"/>
  <c r="BF595" i="2"/>
  <c r="BF598" i="2"/>
  <c r="BF600" i="2"/>
  <c r="BF601" i="2"/>
  <c r="BF602" i="2"/>
  <c r="BF624" i="2"/>
  <c r="BF635" i="2"/>
  <c r="BF638" i="2"/>
  <c r="BF695" i="2"/>
  <c r="BF700" i="2"/>
  <c r="BF701" i="2"/>
  <c r="BF702" i="2"/>
  <c r="BF705" i="2"/>
  <c r="BF778" i="2"/>
  <c r="BF779" i="2"/>
  <c r="BF780" i="2"/>
  <c r="BF813" i="2"/>
  <c r="BF820" i="2"/>
  <c r="BF851" i="2"/>
  <c r="BF856" i="2"/>
  <c r="BF866" i="2"/>
  <c r="BF915" i="2"/>
  <c r="BF917" i="2"/>
  <c r="BF937" i="2"/>
  <c r="BF956" i="2"/>
  <c r="BF964" i="2"/>
  <c r="BF970" i="2"/>
  <c r="BF991" i="2"/>
  <c r="BF1004" i="2"/>
  <c r="BF1018" i="2"/>
  <c r="BF1020" i="2"/>
  <c r="BF1021" i="2"/>
  <c r="BF1024" i="2"/>
  <c r="BF1068" i="2"/>
  <c r="BF1110" i="2"/>
  <c r="BF1127" i="2"/>
  <c r="BF1135" i="2"/>
  <c r="BF1148" i="2"/>
  <c r="BF1152" i="2"/>
  <c r="BF1158" i="2"/>
  <c r="F35" i="2"/>
  <c r="BB95" i="1" s="1"/>
  <c r="BB94" i="1" s="1"/>
  <c r="AX94" i="1" s="1"/>
  <c r="J33" i="2"/>
  <c r="AV95" i="1" s="1"/>
  <c r="F37" i="2"/>
  <c r="BD95" i="1" s="1"/>
  <c r="BD94" i="1" s="1"/>
  <c r="W33" i="1" s="1"/>
  <c r="F33" i="2"/>
  <c r="AZ95" i="1" s="1"/>
  <c r="AZ94" i="1" s="1"/>
  <c r="AV94" i="1" s="1"/>
  <c r="AK29" i="1" s="1"/>
  <c r="F36" i="2"/>
  <c r="BC95" i="1"/>
  <c r="BC94" i="1" s="1"/>
  <c r="W32" i="1" s="1"/>
  <c r="BK1219" i="2" l="1"/>
  <c r="J1219" i="2"/>
  <c r="J128" i="2"/>
  <c r="T379" i="2"/>
  <c r="T150" i="2" s="1"/>
  <c r="P379" i="2"/>
  <c r="P150" i="2" s="1"/>
  <c r="AU95" i="1" s="1"/>
  <c r="AU94" i="1" s="1"/>
  <c r="R379" i="2"/>
  <c r="R150" i="2" s="1"/>
  <c r="T151" i="2"/>
  <c r="R151" i="2"/>
  <c r="BK151" i="2"/>
  <c r="J151" i="2"/>
  <c r="J97" i="2"/>
  <c r="BK1208" i="2"/>
  <c r="J1208" i="2" s="1"/>
  <c r="J125" i="2" s="1"/>
  <c r="J1220" i="2"/>
  <c r="J129" i="2"/>
  <c r="BK379" i="2"/>
  <c r="J379" i="2" s="1"/>
  <c r="J103" i="2" s="1"/>
  <c r="AY94" i="1"/>
  <c r="W31" i="1"/>
  <c r="F34" i="2"/>
  <c r="BA95" i="1" s="1"/>
  <c r="BA94" i="1" s="1"/>
  <c r="W30" i="1" s="1"/>
  <c r="J34" i="2"/>
  <c r="AW95" i="1" s="1"/>
  <c r="AT95" i="1" s="1"/>
  <c r="W29" i="1"/>
  <c r="BK150" i="2" l="1"/>
  <c r="J150" i="2"/>
  <c r="J96" i="2" s="1"/>
  <c r="AW94" i="1"/>
  <c r="AK30" i="1" s="1"/>
  <c r="J30" i="2" l="1"/>
  <c r="AG95" i="1"/>
  <c r="AG94" i="1"/>
  <c r="AK26" i="1"/>
  <c r="AT94" i="1"/>
  <c r="AN94" i="1" s="1"/>
  <c r="J39" i="2" l="1"/>
  <c r="AN95" i="1"/>
  <c r="AK35" i="1"/>
</calcChain>
</file>

<file path=xl/sharedStrings.xml><?xml version="1.0" encoding="utf-8"?>
<sst xmlns="http://schemas.openxmlformats.org/spreadsheetml/2006/main" count="12161" uniqueCount="2090">
  <si>
    <t>Export Komplet</t>
  </si>
  <si>
    <t/>
  </si>
  <si>
    <t>2.0</t>
  </si>
  <si>
    <t>ZAMOK</t>
  </si>
  <si>
    <t>False</t>
  </si>
  <si>
    <t>{5c227ce6-97ba-4a46-bb3b-563ebb6fa463}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</si>
  <si>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</si>
  <si>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</si>
  <si>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</si>
  <si>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</si>
  <si>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</si>
  <si>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</si>
  <si>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</si>
  <si>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</si>
  <si>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</si>
  <si>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</si>
  <si>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</si>
  <si>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bytů MČ Praha 6</t>
  </si>
  <si>
    <t>KSO:</t>
  </si>
  <si>
    <t>CC-CZ:</t>
  </si>
  <si>
    <t>Místo:</t>
  </si>
  <si>
    <t xml:space="preserve"> </t>
  </si>
  <si>
    <t>Datum:</t>
  </si>
  <si>
    <t>4. 1. 2024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</si>
  <si>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</si>
  <si>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</si>
  <si>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</si>
  <si>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</si>
  <si>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</si>
  <si>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</si>
  <si>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</si>
  <si>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</si>
  <si>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</si>
  <si>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</si>
  <si>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</si>
  <si>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</si>
  <si>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</si>
  <si>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</si>
  <si>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</si>
  <si>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</si>
  <si>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</si>
  <si>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</si>
  <si>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</si>
  <si>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</si>
  <si>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</si>
  <si>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</si>
  <si>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</si>
  <si>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</si>
  <si>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</si>
  <si>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</si>
  <si>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</si>
  <si>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</si>
  <si>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</si>
  <si>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</si>
  <si>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</si>
  <si>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</si>
  <si>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</si>
  <si>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</si>
  <si>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</si>
  <si>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</si>
  <si>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</si>
  <si>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</si>
  <si>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</si>
  <si>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</si>
  <si>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</si>
  <si>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</si>
  <si>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</si>
  <si>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</si>
  <si>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</si>
  <si>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</si>
  <si>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</si>
  <si>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</si>
  <si>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</si>
  <si>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</si>
  <si>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</si>
  <si>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</si>
  <si>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</si>
  <si>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</si>
  <si>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</si>
  <si>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Oprava bytu Bělohorská 1652/104, byt č. 7, 1.patro</t>
  </si>
  <si>
    <t>STA</t>
  </si>
  <si>
    <t>1</t>
  </si>
  <si>
    <t>{4197f337-b0d1-49a2-9bb4-382aa136f537}</t>
  </si>
  <si>
    <t>KRYCÍ LIST SOUPISU PRACÍ</t>
  </si>
  <si>
    <t>Objekt:</t>
  </si>
  <si>
    <t>02 - Oprava bytu Bělohorská 1652/104, byt č. 7, 1.patro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</si>
  <si>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</si>
  <si>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</si>
  <si>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</si>
  <si>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</si>
  <si>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</si>
  <si>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</si>
  <si>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</si>
  <si>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</si>
  <si>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</si>
  <si>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</si>
  <si>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</si>
  <si>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</si>
  <si>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</si>
  <si>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</si>
  <si>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</si>
  <si>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</si>
  <si>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</si>
  <si>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</si>
  <si>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</si>
  <si>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</si>
  <si>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</si>
  <si>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</si>
  <si>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</si>
  <si>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</si>
  <si>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</si>
  <si>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</si>
  <si>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</si>
  <si>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</si>
  <si>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</si>
  <si>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</si>
  <si>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</si>
  <si>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</si>
  <si>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</si>
  <si>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</si>
  <si>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</si>
  <si>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</si>
  <si>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</si>
  <si>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</si>
  <si>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</si>
  <si>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</si>
  <si>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</si>
  <si>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</si>
  <si>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</si>
  <si>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</si>
  <si>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</si>
  <si>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</si>
  <si>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</si>
  <si>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</si>
  <si>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</si>
  <si>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</si>
  <si>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</si>
  <si>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</si>
  <si>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</si>
  <si>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</si>
  <si>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</si>
  <si>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</si>
  <si>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</si>
  <si>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</si>
  <si>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317361821</t>
  </si>
  <si>
    <t>Výztuž překladů a říms z betonářské oceli 10 505</t>
  </si>
  <si>
    <t>t</t>
  </si>
  <si>
    <t>4</t>
  </si>
  <si>
    <t>2</t>
  </si>
  <si>
    <t>534434832</t>
  </si>
  <si>
    <t>VV</t>
  </si>
  <si>
    <t>Ztužení překladů nad dveře WC, koupelna a komora</t>
  </si>
  <si>
    <t>0,617*2*1,2/1000*3</t>
  </si>
  <si>
    <t>317941121</t>
  </si>
  <si>
    <t>Osazování ocelových válcovaných nosníků na zdivu I, IE, U, UE nebo L do č. 12 nebo výšky do 120 mm</t>
  </si>
  <si>
    <t>1109678836</t>
  </si>
  <si>
    <t>Překlady nad dveřmi do spíže</t>
  </si>
  <si>
    <t>4,47*1,2*2/1000*2</t>
  </si>
  <si>
    <t>M</t>
  </si>
  <si>
    <t>13010422</t>
  </si>
  <si>
    <t>úhelník ocelový rovnostranný jakost S235JR (11 375) 50x50x6mm</t>
  </si>
  <si>
    <t>8</t>
  </si>
  <si>
    <t>-1012895906</t>
  </si>
  <si>
    <t>0,021*1,1 'Přepočtené koeficientem množství</t>
  </si>
  <si>
    <t>340238212</t>
  </si>
  <si>
    <t>Zazdívka otvorů v příčkách nebo stěnách pl přes 0,25 do 1 m2 cihlami plnými tl přes 100 mm</t>
  </si>
  <si>
    <t>m2</t>
  </si>
  <si>
    <t>1734884492</t>
  </si>
  <si>
    <t>zazdění větrací mřížky v koupelně a komora</t>
  </si>
  <si>
    <t>0,5*0,5*2</t>
  </si>
  <si>
    <t>5</t>
  </si>
  <si>
    <t>340271025</t>
  </si>
  <si>
    <t>Zazdívka otvorů v příčkách nebo stěnách pl přes 1 do 4 m2 tvárnicemi pórobetonovými tl 100 mm</t>
  </si>
  <si>
    <t>795039290</t>
  </si>
  <si>
    <t>dveře mezi kuchyní a pokojem</t>
  </si>
  <si>
    <t>0,8*2,0</t>
  </si>
  <si>
    <t>6</t>
  </si>
  <si>
    <t>346244354</t>
  </si>
  <si>
    <t>Obezdívka koupelnových van ploch rovných tl 100 mm z pórobetonových přesných tvárnic</t>
  </si>
  <si>
    <t>-65610930</t>
  </si>
  <si>
    <t>podezdění vaničky</t>
  </si>
  <si>
    <t>(0,9*2+0,8*2)*0,15</t>
  </si>
  <si>
    <t>Úpravy povrchů, podlahy a osazování výplní</t>
  </si>
  <si>
    <t>7</t>
  </si>
  <si>
    <t>611131121</t>
  </si>
  <si>
    <t>Penetrační disperzní nátěr vnitřních stropů nanášený ručně</t>
  </si>
  <si>
    <t>-660061131</t>
  </si>
  <si>
    <t>chodba</t>
  </si>
  <si>
    <t>11,76</t>
  </si>
  <si>
    <t>komora</t>
  </si>
  <si>
    <t>2,85</t>
  </si>
  <si>
    <t>WC</t>
  </si>
  <si>
    <t>0,94</t>
  </si>
  <si>
    <t>koupelna</t>
  </si>
  <si>
    <t>2,59</t>
  </si>
  <si>
    <t>kuchyně</t>
  </si>
  <si>
    <t>12,44</t>
  </si>
  <si>
    <t>pokoj</t>
  </si>
  <si>
    <t>12,56+17,40</t>
  </si>
  <si>
    <t>spíž</t>
  </si>
  <si>
    <t>0,68</t>
  </si>
  <si>
    <t>Součet</t>
  </si>
  <si>
    <t>611311131</t>
  </si>
  <si>
    <t>Potažení vnitřních rovných stropů vápenným štukem tloušťky do 3 mm</t>
  </si>
  <si>
    <t>-2059899957</t>
  </si>
  <si>
    <t>9</t>
  </si>
  <si>
    <t>611315111</t>
  </si>
  <si>
    <t>Vápenná hladká omítka rýh ve stropech š do 150 mm</t>
  </si>
  <si>
    <t>-1848834933</t>
  </si>
  <si>
    <t>rýhy elektroinstalace</t>
  </si>
  <si>
    <t>12*0,1</t>
  </si>
  <si>
    <t>oprava stropu po vyboubání příčky chodba</t>
  </si>
  <si>
    <t>1,47*0,150</t>
  </si>
  <si>
    <t>po vybourání vestavěné skříně</t>
  </si>
  <si>
    <t>1,2*0,6</t>
  </si>
  <si>
    <t>10</t>
  </si>
  <si>
    <t>612131101</t>
  </si>
  <si>
    <t>Cementový postřik vnitřních stěn nanášený celoplošně ručně</t>
  </si>
  <si>
    <t>751737885</t>
  </si>
  <si>
    <t>koupelna pod obklad</t>
  </si>
  <si>
    <t>(1,67*2+1,55*2)*2,1-0,6*1,97+(0,86*2+1,09*2)*1,5-0,6*1,5</t>
  </si>
  <si>
    <t>po obkladu v kuchyni</t>
  </si>
  <si>
    <t>3,5*0,6</t>
  </si>
  <si>
    <t>zazděné dveře</t>
  </si>
  <si>
    <t>0,8*2,0*2</t>
  </si>
  <si>
    <t>oprava po vybourání příčky chodba</t>
  </si>
  <si>
    <t>3,03*2*0,200</t>
  </si>
  <si>
    <t>11</t>
  </si>
  <si>
    <t>612131121</t>
  </si>
  <si>
    <t>Penetrační disperzní nátěr vnitřních stěn nanášený ručně</t>
  </si>
  <si>
    <t>-1947770858</t>
  </si>
  <si>
    <t>(5,26*2+1,47*2+2,25*2+0,6*2)*3,03-0,8*1,97*6-0,6*1,97*3</t>
  </si>
  <si>
    <t>(2,53*2+1,125*2)*3,03-0,6*1,97</t>
  </si>
  <si>
    <t>(0,86*2+1,09*2)*2,5-0,6*1,97</t>
  </si>
  <si>
    <t>(1,55*2+1,67*2)*3,03-0,6*1,97</t>
  </si>
  <si>
    <t>(2,92*2+4,17*2)*2,85-0,8*1,97-2,08*1,45+(4,08*2+4,17*2)*2,85-0,8*1,97-2,08*1,45</t>
  </si>
  <si>
    <t>(2,89*2+4,17*2)*2,85-0,8*1,97-0,6*1,97-1,3*2,3</t>
  </si>
  <si>
    <t>(0,95*2+0,72*2)*2,85-0,6*1,97</t>
  </si>
  <si>
    <t>obklad</t>
  </si>
  <si>
    <t>-17,292</t>
  </si>
  <si>
    <t>612142001</t>
  </si>
  <si>
    <t>Potažení vnitřních stěn sklovláknitým pletivem vtlačeným do tenkovrstvé hmoty</t>
  </si>
  <si>
    <t>1234084588</t>
  </si>
  <si>
    <t>styk nově zazděných dveří a původní zdivo</t>
  </si>
  <si>
    <t>5*2*0,5*2</t>
  </si>
  <si>
    <t>zazdění větr.mřížek</t>
  </si>
  <si>
    <t>13</t>
  </si>
  <si>
    <t>612232001</t>
  </si>
  <si>
    <t>Montáž zateplení vnitřního ostění, nadpraží hl do 200 mm polyuretanovými deskami tl do 40 mm</t>
  </si>
  <si>
    <t>m</t>
  </si>
  <si>
    <t>-897843794</t>
  </si>
  <si>
    <t>nadpraží oken po odstranění kaslíku rolet</t>
  </si>
  <si>
    <t>2,2*2+1,5</t>
  </si>
  <si>
    <t>14</t>
  </si>
  <si>
    <t>59052106</t>
  </si>
  <si>
    <t>deska tepelně izolační z tvrzené PU pěny vnitřní, kapilárně aktivní, prodyšná λ=0,033 tl 80mm</t>
  </si>
  <si>
    <t>1705535638</t>
  </si>
  <si>
    <t>5,9*0,2 'Přepočtené koeficientem množství</t>
  </si>
  <si>
    <t>15</t>
  </si>
  <si>
    <t>612311121</t>
  </si>
  <si>
    <t>Vápenná omítka hladká jednovrstvá vnitřních stěn nanášená ručně</t>
  </si>
  <si>
    <t>-305768987</t>
  </si>
  <si>
    <t>16</t>
  </si>
  <si>
    <t>612311131</t>
  </si>
  <si>
    <t>Potažení vnitřních stěn vápenným štukem tloušťky do 3 mm</t>
  </si>
  <si>
    <t>-1917988544</t>
  </si>
  <si>
    <t>17</t>
  </si>
  <si>
    <t>612315111</t>
  </si>
  <si>
    <t>Vápenná hladká omítka rýh ve stěnách š do 150 mm</t>
  </si>
  <si>
    <t>1659473067</t>
  </si>
  <si>
    <t>kanalizace</t>
  </si>
  <si>
    <t>11*0,15</t>
  </si>
  <si>
    <t>vodovod</t>
  </si>
  <si>
    <t>24*0,15</t>
  </si>
  <si>
    <t>elektro</t>
  </si>
  <si>
    <t>267*0,03</t>
  </si>
  <si>
    <t>18</t>
  </si>
  <si>
    <t>612315211</t>
  </si>
  <si>
    <t>Vápenná hladká omítka malých ploch do 0,09 m2 na stěnách</t>
  </si>
  <si>
    <t>kus</t>
  </si>
  <si>
    <t>-12651291</t>
  </si>
  <si>
    <t>prostupy, otlučená místa v omítce</t>
  </si>
  <si>
    <t>30</t>
  </si>
  <si>
    <t>19</t>
  </si>
  <si>
    <t>612321121</t>
  </si>
  <si>
    <t>Vápenocementová omítka hladká jednovrstvá vnitřních stěn nanášená ručně</t>
  </si>
  <si>
    <t>-263797125</t>
  </si>
  <si>
    <t>20</t>
  </si>
  <si>
    <t>613142001</t>
  </si>
  <si>
    <t>Potažení vnitřních pilířů nebo sloupů sklovláknitým pletivem vtlačeným do tenkovrstvé hmoty</t>
  </si>
  <si>
    <t>-577610389</t>
  </si>
  <si>
    <t>(2,2*2+1,5)*0,5</t>
  </si>
  <si>
    <t>631341151</t>
  </si>
  <si>
    <t>Doplnění dosavadních mazanin plochy do 1 m2 betonem lehkým keramickým tl do 80 mm</t>
  </si>
  <si>
    <t>m3</t>
  </si>
  <si>
    <t>-1114094129</t>
  </si>
  <si>
    <t>koupelna +WC - rýhy</t>
  </si>
  <si>
    <t>3,53*0,08</t>
  </si>
  <si>
    <t>22</t>
  </si>
  <si>
    <t>631362022</t>
  </si>
  <si>
    <t>Výztuž mazanin z kompozitních sítí D drátu 3 mm velikost ok 100 x 100 mm</t>
  </si>
  <si>
    <t>-53205777</t>
  </si>
  <si>
    <t>23</t>
  </si>
  <si>
    <t>632481213</t>
  </si>
  <si>
    <t>Separační vrstva z PE fólie</t>
  </si>
  <si>
    <t>97618095</t>
  </si>
  <si>
    <t>24</t>
  </si>
  <si>
    <t>635211221</t>
  </si>
  <si>
    <t>Násyp tl do 20 mm pod plovoucí nebo tepelně izolační vrstvy podlah z keramzitu</t>
  </si>
  <si>
    <t>-1784355718</t>
  </si>
  <si>
    <t>kuchyně pod OSB desky</t>
  </si>
  <si>
    <t>25</t>
  </si>
  <si>
    <t>635211411</t>
  </si>
  <si>
    <t>Doplnění násypů pod podlahy, mazaniny a dlažby perlitem pl do 2 m2</t>
  </si>
  <si>
    <t>1748015075</t>
  </si>
  <si>
    <t>Ostatní konstrukce a práce, bourání</t>
  </si>
  <si>
    <t>26</t>
  </si>
  <si>
    <t>949101111</t>
  </si>
  <si>
    <t>Lešení pomocné pro objekty pozemních staveb s lešeňovou podlahou v do 1,9 m zatížení do 150 kg/m2</t>
  </si>
  <si>
    <t>1785345352</t>
  </si>
  <si>
    <t>11,76+2,85+0,94+2,59+12,56+12,44+0,68+17,40</t>
  </si>
  <si>
    <t>27</t>
  </si>
  <si>
    <t>952901111</t>
  </si>
  <si>
    <t>Vyčištění budov bytové a občanské výstavby při výšce podlaží do 4 m</t>
  </si>
  <si>
    <t>2013366250</t>
  </si>
  <si>
    <t>28</t>
  </si>
  <si>
    <t>952902021</t>
  </si>
  <si>
    <t>Čištění budov zametení hladkých podlah</t>
  </si>
  <si>
    <t>-473947716</t>
  </si>
  <si>
    <t>společné prostory dny x plocha</t>
  </si>
  <si>
    <t>45*50</t>
  </si>
  <si>
    <t>29</t>
  </si>
  <si>
    <t>962031132</t>
  </si>
  <si>
    <t>Bourání příček z cihel pálených na MVC tl do 100 mm</t>
  </si>
  <si>
    <t>155887441</t>
  </si>
  <si>
    <t>obezdění vany</t>
  </si>
  <si>
    <t>(0,7+1,67+0,7)*0,6</t>
  </si>
  <si>
    <t>chodba příčka</t>
  </si>
  <si>
    <t>1,47*3,03-(0,8*1,97)</t>
  </si>
  <si>
    <t>965042131</t>
  </si>
  <si>
    <t>Bourání podkladů pod dlažby nebo mazanin betonových nebo z litého asfaltu tl do 100 mm pl do 4 m2</t>
  </si>
  <si>
    <t>1961061686</t>
  </si>
  <si>
    <t>koupelna + WC</t>
  </si>
  <si>
    <t>31</t>
  </si>
  <si>
    <t>965046111</t>
  </si>
  <si>
    <t>Broušení stávajících betonových podlah úběr do 3 mm</t>
  </si>
  <si>
    <t>-596974476</t>
  </si>
  <si>
    <t>koupelna + WC+komora+chodba+kuchyně+spíž</t>
  </si>
  <si>
    <t>2,59+0,94+2,85+11,76+12,44+0,68</t>
  </si>
  <si>
    <t>32</t>
  </si>
  <si>
    <t>965046119</t>
  </si>
  <si>
    <t>Příplatek k broušení stávajících betonových podlah za každý další 1 mm úběru</t>
  </si>
  <si>
    <t>1954203355</t>
  </si>
  <si>
    <t>33</t>
  </si>
  <si>
    <t>965081213</t>
  </si>
  <si>
    <t>Bourání podlah z dlaždic keramických nebo xylolitových tl do 10 mm plochy přes 1 m2</t>
  </si>
  <si>
    <t>48562338</t>
  </si>
  <si>
    <t>34</t>
  </si>
  <si>
    <t>965081611</t>
  </si>
  <si>
    <t>Odsekání soklíků rovných</t>
  </si>
  <si>
    <t>-303177085</t>
  </si>
  <si>
    <t>4,17*2+2,89*2+0,4*2-0,6-0,8</t>
  </si>
  <si>
    <t>5,16*2+1,47*2+2,25*2+1,47*2-0,8*6-0,6*2</t>
  </si>
  <si>
    <t>2,53*2+1,125*2-0,6</t>
  </si>
  <si>
    <t>0,86*2+1,09*2-0,6</t>
  </si>
  <si>
    <t>0,95*2+0,72</t>
  </si>
  <si>
    <t>35</t>
  </si>
  <si>
    <t>965082923</t>
  </si>
  <si>
    <t>Odstranění násypů pod podlahami tl do 100 mm pl přes 2 m2</t>
  </si>
  <si>
    <t>1136610561</t>
  </si>
  <si>
    <t>12,44*0,100</t>
  </si>
  <si>
    <t>36</t>
  </si>
  <si>
    <t>968072455</t>
  </si>
  <si>
    <t>Vybourání kovových dveřních zárubní pl do 2 m2</t>
  </si>
  <si>
    <t>-1055287018</t>
  </si>
  <si>
    <t>mezi kuchyní a pokoj</t>
  </si>
  <si>
    <t>0,8*1,97</t>
  </si>
  <si>
    <t>koupelna+WC+komora</t>
  </si>
  <si>
    <t>0,65*1,97*3</t>
  </si>
  <si>
    <t>0,6*1,97</t>
  </si>
  <si>
    <t>37</t>
  </si>
  <si>
    <t>971033231</t>
  </si>
  <si>
    <t>Vybourání otvorů ve zdivu cihelném pl do 0,0225 m2 na MVC nebo MV tl do 150 mm</t>
  </si>
  <si>
    <t>136147364</t>
  </si>
  <si>
    <t>prostupy</t>
  </si>
  <si>
    <t>38</t>
  </si>
  <si>
    <t>974031132</t>
  </si>
  <si>
    <t>Vysekání rýh ve zdivu cihelném hl do 50 mm š do 70 mm</t>
  </si>
  <si>
    <t>620709210</t>
  </si>
  <si>
    <t>39</t>
  </si>
  <si>
    <t>974031153</t>
  </si>
  <si>
    <t>Vysekání rýh ve zdivu cihelném hl do 100 mm š do 100 mm</t>
  </si>
  <si>
    <t>587982641</t>
  </si>
  <si>
    <t>pračka, sušička</t>
  </si>
  <si>
    <t>2+1</t>
  </si>
  <si>
    <t>kuchyně, dřez, myčka</t>
  </si>
  <si>
    <t>40</t>
  </si>
  <si>
    <t>974082112</t>
  </si>
  <si>
    <t>Vysekání rýh pro ploché vodiče v omítce MV nebo MVC stěn š do 30 mm</t>
  </si>
  <si>
    <t>-1207530373</t>
  </si>
  <si>
    <t>41</t>
  </si>
  <si>
    <t>974082172</t>
  </si>
  <si>
    <t>Vysekání rýh pro ploché vodiče v omítce MV nebo MVC stropů š do 30 mm</t>
  </si>
  <si>
    <t>1246035732</t>
  </si>
  <si>
    <t>42</t>
  </si>
  <si>
    <t>977132111</t>
  </si>
  <si>
    <t>Vyvrtání otvorů pro elektroinstalační krabice ve stěnách z cihel hloubky do 60 mm</t>
  </si>
  <si>
    <t>-2131347615</t>
  </si>
  <si>
    <t>43</t>
  </si>
  <si>
    <t>977312112</t>
  </si>
  <si>
    <t>Řezání stávajících betonových mazanin vyztužených hl do 100 mm</t>
  </si>
  <si>
    <t>476824300</t>
  </si>
  <si>
    <t>44</t>
  </si>
  <si>
    <t>978013191</t>
  </si>
  <si>
    <t>Otlučení (osekání) vnitřní vápenné nebo vápenocementové omítky stěn v rozsahu přes 50 do 100 %</t>
  </si>
  <si>
    <t>-1679695471</t>
  </si>
  <si>
    <t>45</t>
  </si>
  <si>
    <t>978059541</t>
  </si>
  <si>
    <t>Odsekání a odebrání obkladů stěn z vnitřních obkládaček plochy přes 1 m2</t>
  </si>
  <si>
    <t>1006904564</t>
  </si>
  <si>
    <t>(1,67*2+1,55*2)*1,60-0,6*1,97</t>
  </si>
  <si>
    <t>(2,0+1,72)*0,6</t>
  </si>
  <si>
    <t>997</t>
  </si>
  <si>
    <t>Přesun sutě</t>
  </si>
  <si>
    <t>46</t>
  </si>
  <si>
    <t>997013213</t>
  </si>
  <si>
    <t>Vnitrostaveništní doprava suti a vybouraných hmot pro budovy v přes 9 do 12 m ručně</t>
  </si>
  <si>
    <t>1990860140</t>
  </si>
  <si>
    <t>47</t>
  </si>
  <si>
    <t>997013219</t>
  </si>
  <si>
    <t>Příplatek k vnitrostaveništní dopravě suti a vybouraných hmot za zvětšenou dopravu suti ZKD 10 m</t>
  </si>
  <si>
    <t>-1618846414</t>
  </si>
  <si>
    <t>48</t>
  </si>
  <si>
    <t>997013501</t>
  </si>
  <si>
    <t>Odvoz suti a vybouraných hmot na skládku nebo meziskládku do 1 km se složením</t>
  </si>
  <si>
    <t>1419609436</t>
  </si>
  <si>
    <t>49</t>
  </si>
  <si>
    <t>997013509</t>
  </si>
  <si>
    <t>Příplatek k odvozu suti a vybouraných hmot na skládku ZKD 1 km přes 1 km</t>
  </si>
  <si>
    <t>-144372132</t>
  </si>
  <si>
    <t>9,974*19 'Přepočtené koeficientem množství</t>
  </si>
  <si>
    <t>50</t>
  </si>
  <si>
    <t>997013631</t>
  </si>
  <si>
    <t>Poplatek za uložení na skládce (skládkovné) stavebního odpadu směsného kód odpadu 17 09 04</t>
  </si>
  <si>
    <t>1052776656</t>
  </si>
  <si>
    <t>998</t>
  </si>
  <si>
    <t>Přesun hmot</t>
  </si>
  <si>
    <t>51</t>
  </si>
  <si>
    <t>998018002</t>
  </si>
  <si>
    <t>Přesun hmot pro budovy ruční pro budovy v přes 6 do 12 m</t>
  </si>
  <si>
    <t>-942971697</t>
  </si>
  <si>
    <t>52</t>
  </si>
  <si>
    <t>998018011</t>
  </si>
  <si>
    <t>Příplatek k ručnímu přesunu hmot pro budovy za zvětšený přesun ZKD 100 m</t>
  </si>
  <si>
    <t>-540466825</t>
  </si>
  <si>
    <t>PSV</t>
  </si>
  <si>
    <t>Práce a dodávky PSV</t>
  </si>
  <si>
    <t>711</t>
  </si>
  <si>
    <t>Izolace proti vodě, vlhkosti a plynům</t>
  </si>
  <si>
    <t>53</t>
  </si>
  <si>
    <t>711199101</t>
  </si>
  <si>
    <t>Provedení těsnícího pásu do spoje dilatační nebo styčné spáry podlaha - stěna</t>
  </si>
  <si>
    <t>1819857216</t>
  </si>
  <si>
    <t>styk podlaha stěna</t>
  </si>
  <si>
    <t>1,55*2+1,67*2</t>
  </si>
  <si>
    <t>roh ve sprch.koutu</t>
  </si>
  <si>
    <t>2,2</t>
  </si>
  <si>
    <t>54</t>
  </si>
  <si>
    <t>28355022</t>
  </si>
  <si>
    <t>páska pružná těsnící hydroizolační š do 125mm</t>
  </si>
  <si>
    <t>1349219740</t>
  </si>
  <si>
    <t>8,64*1,05 'Přepočtené koeficientem množství</t>
  </si>
  <si>
    <t>55</t>
  </si>
  <si>
    <t>711199102</t>
  </si>
  <si>
    <t>Provedení těsnícího koutu pro vnější nebo vnitřní roh spáry podlaha - stěna</t>
  </si>
  <si>
    <t>-735031199</t>
  </si>
  <si>
    <t>56</t>
  </si>
  <si>
    <t>59054242</t>
  </si>
  <si>
    <t>páska pružná těsnící hydroizolační -kout</t>
  </si>
  <si>
    <t>2046886560</t>
  </si>
  <si>
    <t>57</t>
  </si>
  <si>
    <t>59054004</t>
  </si>
  <si>
    <t>páska pružná těsnící hydroizolační-roh</t>
  </si>
  <si>
    <t>-1671409462</t>
  </si>
  <si>
    <t>58</t>
  </si>
  <si>
    <t>711493112</t>
  </si>
  <si>
    <t>Izolace proti podpovrchové a tlakové vodě vodorovná těsnicí stěrkou jednosložkovou na bázi cementu</t>
  </si>
  <si>
    <t>-1938871471</t>
  </si>
  <si>
    <t>1,55*1,67</t>
  </si>
  <si>
    <t>59</t>
  </si>
  <si>
    <t>711493122</t>
  </si>
  <si>
    <t>Izolace proti podpovrchové a tlakové vodě svislá těsnicí stěrkou jednosložkovou na bázi cementu</t>
  </si>
  <si>
    <t>543719289</t>
  </si>
  <si>
    <t>soklík nad podlahou</t>
  </si>
  <si>
    <t>(1,55*2+1,67*2)*0,100</t>
  </si>
  <si>
    <t>za sprchovým koutem</t>
  </si>
  <si>
    <t>1*2*2,2</t>
  </si>
  <si>
    <t>60</t>
  </si>
  <si>
    <t>998711112</t>
  </si>
  <si>
    <t>Přesun hmot tonážní pro izolace proti vodě, vlhkosti a plynům s omezením mechanizace v objektech v přes 6 do 12 m</t>
  </si>
  <si>
    <t>-85788491</t>
  </si>
  <si>
    <t>61</t>
  </si>
  <si>
    <t>998711192</t>
  </si>
  <si>
    <t>Příplatek k přesunu hmot tonážní 711 za zvětšený přesun do 100 m</t>
  </si>
  <si>
    <t>879782723</t>
  </si>
  <si>
    <t>713</t>
  </si>
  <si>
    <t>Izolace tepelné</t>
  </si>
  <si>
    <t>62</t>
  </si>
  <si>
    <t>713121111</t>
  </si>
  <si>
    <t>Montáž izolace tepelné podlah volně kladenými rohožemi, pásy, dílci, deskami 1 vrstva</t>
  </si>
  <si>
    <t>1597843545</t>
  </si>
  <si>
    <t>63</t>
  </si>
  <si>
    <t>28375914</t>
  </si>
  <si>
    <t>deska EPS 150 pro konstrukce s vysokým zatížením λ=0,035 tl 100mm</t>
  </si>
  <si>
    <t>1048892120</t>
  </si>
  <si>
    <t>12,44*1,05 'Přepočtené koeficientem množství</t>
  </si>
  <si>
    <t>64</t>
  </si>
  <si>
    <t>713191132</t>
  </si>
  <si>
    <t>Montáž izolace tepelné podlah, stropů vrchem nebo střech překrytí separační fólií z PE</t>
  </si>
  <si>
    <t>1450703248</t>
  </si>
  <si>
    <t>65</t>
  </si>
  <si>
    <t>28323068</t>
  </si>
  <si>
    <t>fólie LDPE (750 kg/m3) proti zemní vlhkosti nad úrovní terénu tl 0,6mm</t>
  </si>
  <si>
    <t>649515786</t>
  </si>
  <si>
    <t>12,44*1,1655 'Přepočtené koeficientem množství</t>
  </si>
  <si>
    <t>66</t>
  </si>
  <si>
    <t>998713112</t>
  </si>
  <si>
    <t>Přesun hmot tonážní pro izolace tepelné s omezením mechanizace v objektech v přes 6 do 12 m</t>
  </si>
  <si>
    <t>1452971275</t>
  </si>
  <si>
    <t>67</t>
  </si>
  <si>
    <t>998713192</t>
  </si>
  <si>
    <t>Příplatek k přesunu hmot tonážní 713 za zvětšený přesun do 100 m</t>
  </si>
  <si>
    <t>767447638</t>
  </si>
  <si>
    <t>721</t>
  </si>
  <si>
    <t>Zdravotechnika - vnitřní kanalizace</t>
  </si>
  <si>
    <t>68</t>
  </si>
  <si>
    <t>721170972</t>
  </si>
  <si>
    <t>Potrubí z PVC krácení trub DN 50</t>
  </si>
  <si>
    <t>246792147</t>
  </si>
  <si>
    <t>kuchyně linka</t>
  </si>
  <si>
    <t>1+2</t>
  </si>
  <si>
    <t>69</t>
  </si>
  <si>
    <t>721170974</t>
  </si>
  <si>
    <t>Potrubí z PVC krácení trub DN 110</t>
  </si>
  <si>
    <t>-410431129</t>
  </si>
  <si>
    <t>70</t>
  </si>
  <si>
    <t>721171803</t>
  </si>
  <si>
    <t>Demontáž potrubí z PVC D do 75</t>
  </si>
  <si>
    <t>-1028347866</t>
  </si>
  <si>
    <t>71</t>
  </si>
  <si>
    <t>721171808</t>
  </si>
  <si>
    <t>Demontáž potrubí z PVC D přes 75 do 114</t>
  </si>
  <si>
    <t>-903623960</t>
  </si>
  <si>
    <t>72</t>
  </si>
  <si>
    <t>721171905</t>
  </si>
  <si>
    <t>Potrubí z PP vsazení odbočky do hrdla DN 110</t>
  </si>
  <si>
    <t>316264697</t>
  </si>
  <si>
    <t>73</t>
  </si>
  <si>
    <t>721171915</t>
  </si>
  <si>
    <t>Potrubí z PP propojení potrubí DN 110</t>
  </si>
  <si>
    <t>-104723941</t>
  </si>
  <si>
    <t>74</t>
  </si>
  <si>
    <t>721174042</t>
  </si>
  <si>
    <t>Potrubí kanalizační z PP připojovací DN 40</t>
  </si>
  <si>
    <t>-1197746446</t>
  </si>
  <si>
    <t>umyvadlo</t>
  </si>
  <si>
    <t>75</t>
  </si>
  <si>
    <t>721174043</t>
  </si>
  <si>
    <t>Potrubí kanalizační z PP připojovací DN 50</t>
  </si>
  <si>
    <t>1493975667</t>
  </si>
  <si>
    <t>dřez, myčka</t>
  </si>
  <si>
    <t>76</t>
  </si>
  <si>
    <t>721174044</t>
  </si>
  <si>
    <t>Potrubí kanalizační z PP připojovací DN 75</t>
  </si>
  <si>
    <t>-1209501781</t>
  </si>
  <si>
    <t>sprcha</t>
  </si>
  <si>
    <t>77</t>
  </si>
  <si>
    <t>721174045</t>
  </si>
  <si>
    <t>Potrubí kanalizační z PP připojovací DN 110</t>
  </si>
  <si>
    <t>-1857530296</t>
  </si>
  <si>
    <t>78</t>
  </si>
  <si>
    <t>721194104</t>
  </si>
  <si>
    <t>Vyvedení a upevnění odpadních výpustek DN 40</t>
  </si>
  <si>
    <t>-351902247</t>
  </si>
  <si>
    <t>79</t>
  </si>
  <si>
    <t>721194105</t>
  </si>
  <si>
    <t>Vyvedení a upevnění odpadních výpustek DN 50</t>
  </si>
  <si>
    <t>-1765813272</t>
  </si>
  <si>
    <t>1+1</t>
  </si>
  <si>
    <t>80</t>
  </si>
  <si>
    <t>721194109</t>
  </si>
  <si>
    <t>Vyvedení a upevnění odpadních výpustek DN 110</t>
  </si>
  <si>
    <t>-1078758318</t>
  </si>
  <si>
    <t>81</t>
  </si>
  <si>
    <t>721229111</t>
  </si>
  <si>
    <t>Montáž zápachové uzávěrky pro pračku a myčku do DN 50 ostatní typ</t>
  </si>
  <si>
    <t>-1956207611</t>
  </si>
  <si>
    <t>82</t>
  </si>
  <si>
    <t>6000041890</t>
  </si>
  <si>
    <t>Sifon pračkový podomítkový Alca APS3P nerez s přivzdušněním</t>
  </si>
  <si>
    <t>1050728779</t>
  </si>
  <si>
    <t>83</t>
  </si>
  <si>
    <t>721290111</t>
  </si>
  <si>
    <t>Zkouška těsnosti potrubí kanalizace vodou DN do 125</t>
  </si>
  <si>
    <t>2038952380</t>
  </si>
  <si>
    <t>84</t>
  </si>
  <si>
    <t>721910912</t>
  </si>
  <si>
    <t>Pročištění odpadů svislých v jednom podlaží DN do 200</t>
  </si>
  <si>
    <t>-1400435714</t>
  </si>
  <si>
    <t>85</t>
  </si>
  <si>
    <t>998721112</t>
  </si>
  <si>
    <t>Přesun hmot tonážní pro vnitřní kanalizaci s omezením mechanizace v objektech v přes 6 do 12 m</t>
  </si>
  <si>
    <t>1458319697</t>
  </si>
  <si>
    <t>86</t>
  </si>
  <si>
    <t>998721192</t>
  </si>
  <si>
    <t>Příplatek k přesunu hmot tonážní 721 za zvětšený přesun do 100 m</t>
  </si>
  <si>
    <t>579081050</t>
  </si>
  <si>
    <t>722</t>
  </si>
  <si>
    <t>Zdravotechnika - vnitřní vodovod</t>
  </si>
  <si>
    <t>87</t>
  </si>
  <si>
    <t>722130801</t>
  </si>
  <si>
    <t>Demontáž potrubí ocelové pozinkované závitové DN do 25</t>
  </si>
  <si>
    <t>379816729</t>
  </si>
  <si>
    <t>88</t>
  </si>
  <si>
    <t>722174003</t>
  </si>
  <si>
    <t>Potrubí vodovodní plastové PPR svar polyfúze PN 16 D 25x3,5 mm</t>
  </si>
  <si>
    <t>-335705251</t>
  </si>
  <si>
    <t>koupelna, sprcha, umyvadlo</t>
  </si>
  <si>
    <t>8+2</t>
  </si>
  <si>
    <t>pračka, bojler</t>
  </si>
  <si>
    <t>89</t>
  </si>
  <si>
    <t>722179191</t>
  </si>
  <si>
    <t>Příplatek k rozvodu vody z plastů za malý rozsah prací na zakázce do 20 m</t>
  </si>
  <si>
    <t>soubor</t>
  </si>
  <si>
    <t>-1711190001</t>
  </si>
  <si>
    <t>90</t>
  </si>
  <si>
    <t>722179192</t>
  </si>
  <si>
    <t>Příplatek k rozvodu vody z plastů za potrubí do D 32 mm do 15 svarů</t>
  </si>
  <si>
    <t>638936580</t>
  </si>
  <si>
    <t>91</t>
  </si>
  <si>
    <t>722181212</t>
  </si>
  <si>
    <t>Ochrana vodovodního potrubí přilepenými termoizolačními trubicemi z PE tl do 6 mm DN přes 22 do 32 mm</t>
  </si>
  <si>
    <t>1382244901</t>
  </si>
  <si>
    <t>92</t>
  </si>
  <si>
    <t>722190401</t>
  </si>
  <si>
    <t>Vyvedení a upevnění výpustku DN do 25</t>
  </si>
  <si>
    <t>-728963944</t>
  </si>
  <si>
    <t>dřez,WC,umyvadlo,sprcha, myčka, pračka, bojler</t>
  </si>
  <si>
    <t>2+1+2+2+1+1+2</t>
  </si>
  <si>
    <t>93</t>
  </si>
  <si>
    <t>722190901</t>
  </si>
  <si>
    <t>Uzavření nebo otevření vodovodního potrubí při opravách</t>
  </si>
  <si>
    <t>-805775279</t>
  </si>
  <si>
    <t>94</t>
  </si>
  <si>
    <t>722220151</t>
  </si>
  <si>
    <t>Nástěnka závitová plastová PPR PN 20 DN 16 x G 1/2"</t>
  </si>
  <si>
    <t>-1770011821</t>
  </si>
  <si>
    <t>WC,parčka,myčka,umyvadlo,dřez, bojler</t>
  </si>
  <si>
    <t>1+1+1+2+2+2</t>
  </si>
  <si>
    <t>95</t>
  </si>
  <si>
    <t>722220161</t>
  </si>
  <si>
    <t>Nástěnný komplet plastový PPR PN 20 DN 20 x G 1/2"</t>
  </si>
  <si>
    <t>-1762532036</t>
  </si>
  <si>
    <t>96</t>
  </si>
  <si>
    <t>722220861</t>
  </si>
  <si>
    <t>Demontáž armatur závitových se dvěma závity G do 3/4</t>
  </si>
  <si>
    <t>-723795485</t>
  </si>
  <si>
    <t>rohový ventil WC, umyvadlo, kuchyně</t>
  </si>
  <si>
    <t>1+2+2</t>
  </si>
  <si>
    <t>97</t>
  </si>
  <si>
    <t>722220872</t>
  </si>
  <si>
    <t>Demontáž armatur závitových se dvěma závity a šroubením G přes 3/8 do 3/4</t>
  </si>
  <si>
    <t>284518055</t>
  </si>
  <si>
    <t>sporák</t>
  </si>
  <si>
    <t>98</t>
  </si>
  <si>
    <t>722232012</t>
  </si>
  <si>
    <t>Kohout kulový podomítkový G 3/4" PN 16 do 120°C vnitřní závit</t>
  </si>
  <si>
    <t>677791923</t>
  </si>
  <si>
    <t>vodoměr chodba, WC</t>
  </si>
  <si>
    <t>99</t>
  </si>
  <si>
    <t>722232221</t>
  </si>
  <si>
    <t>Kohout kulový rohový G 1/2" PN 42 do 185°C plnoprůtokový s 2x vnějším závitem</t>
  </si>
  <si>
    <t>389692633</t>
  </si>
  <si>
    <t>dřez, myčka, umyvadlo, pračka</t>
  </si>
  <si>
    <t>2+2+2+2</t>
  </si>
  <si>
    <t>100</t>
  </si>
  <si>
    <t>722239101</t>
  </si>
  <si>
    <t>Montáž armatur vodovodních se dvěma závity G 1/2"</t>
  </si>
  <si>
    <t>1080208963</t>
  </si>
  <si>
    <t>hadice k umyvadlu, dřez, WC</t>
  </si>
  <si>
    <t>2+2+1</t>
  </si>
  <si>
    <t>101</t>
  </si>
  <si>
    <t>55190006</t>
  </si>
  <si>
    <t>hadice flexibilní sanitární 3/8"  délka 400 mm bal. 2 kus</t>
  </si>
  <si>
    <t>-1678741135</t>
  </si>
  <si>
    <t>102</t>
  </si>
  <si>
    <t>722260812</t>
  </si>
  <si>
    <t>Demontáž vodoměrů závitových G 3/4</t>
  </si>
  <si>
    <t>1117306395</t>
  </si>
  <si>
    <t>103</t>
  </si>
  <si>
    <t>722260922</t>
  </si>
  <si>
    <t>Zpětná montáž vodoměrů závitových G 3/4</t>
  </si>
  <si>
    <t>510072749</t>
  </si>
  <si>
    <t>104</t>
  </si>
  <si>
    <t>722290234</t>
  </si>
  <si>
    <t>Proplach a dezinfekce vodovodního potrubí DN do 80</t>
  </si>
  <si>
    <t>1119988723</t>
  </si>
  <si>
    <t>105</t>
  </si>
  <si>
    <t>722290246</t>
  </si>
  <si>
    <t>Zkouška těsnosti vodovodního potrubí plastového DN do 40</t>
  </si>
  <si>
    <t>-1918215492</t>
  </si>
  <si>
    <t>106</t>
  </si>
  <si>
    <t>998722112</t>
  </si>
  <si>
    <t>Přesun hmot tonážní pro vnitřní vodovod s omezením mechanizace v objektech v přes 6 do 12 m</t>
  </si>
  <si>
    <t>1573449817</t>
  </si>
  <si>
    <t>107</t>
  </si>
  <si>
    <t>998722192</t>
  </si>
  <si>
    <t>Příplatek k přesunu hmot tonážní 722 za zvětšený přesun do 100 m</t>
  </si>
  <si>
    <t>2122002460</t>
  </si>
  <si>
    <t>723</t>
  </si>
  <si>
    <t>Zdravotechnika - vnitřní plynovod</t>
  </si>
  <si>
    <t>108</t>
  </si>
  <si>
    <t>723120805</t>
  </si>
  <si>
    <t>Demontáž potrubí ocelové závitové svařované DN od 25 do 50</t>
  </si>
  <si>
    <t>167849572</t>
  </si>
  <si>
    <t>od sporáku</t>
  </si>
  <si>
    <t>109</t>
  </si>
  <si>
    <t>723160804</t>
  </si>
  <si>
    <t>Demontáž přípojka k plynoměru na závit bez ochozu G 1</t>
  </si>
  <si>
    <t>pár</t>
  </si>
  <si>
    <t>-798438013</t>
  </si>
  <si>
    <t>110</t>
  </si>
  <si>
    <t>723160831</t>
  </si>
  <si>
    <t>Demontáž rozpěrky k plynoměru G 1</t>
  </si>
  <si>
    <t>-1264277340</t>
  </si>
  <si>
    <t>111</t>
  </si>
  <si>
    <t>723229104</t>
  </si>
  <si>
    <t>Montáž armatur plynovodních s jedním závitem G 1" ostatní typ</t>
  </si>
  <si>
    <t>579817025</t>
  </si>
  <si>
    <t>zátka</t>
  </si>
  <si>
    <t>112</t>
  </si>
  <si>
    <t>31942687</t>
  </si>
  <si>
    <t>zátka mosaz 1"</t>
  </si>
  <si>
    <t>1594198595</t>
  </si>
  <si>
    <t>113</t>
  </si>
  <si>
    <t>723260801</t>
  </si>
  <si>
    <t>Demontáž plynoměrů G 2 nebo G 4 nebo G 10 max. průtok do 16 m3/hod.</t>
  </si>
  <si>
    <t>-1721483512</t>
  </si>
  <si>
    <t>114</t>
  </si>
  <si>
    <t>998723112</t>
  </si>
  <si>
    <t>Přesun hmot tonážní pro vnitřní plynovod s omezením mechanizace v objektech v přes 6 do 12 m</t>
  </si>
  <si>
    <t>812535987</t>
  </si>
  <si>
    <t>115</t>
  </si>
  <si>
    <t>998723192</t>
  </si>
  <si>
    <t>Příplatek k přesunu hmot tonážní 723 za zvětšený přesun do 100 m</t>
  </si>
  <si>
    <t>1774305791</t>
  </si>
  <si>
    <t>725</t>
  </si>
  <si>
    <t>Zdravotechnika - zařizovací předměty</t>
  </si>
  <si>
    <t>116</t>
  </si>
  <si>
    <t>725-1</t>
  </si>
  <si>
    <t>D+M háčku na ručníky</t>
  </si>
  <si>
    <t>-2131674827</t>
  </si>
  <si>
    <t>dvojháček</t>
  </si>
  <si>
    <t>117</t>
  </si>
  <si>
    <t>725110814</t>
  </si>
  <si>
    <t>Demontáž klozetu Kombi</t>
  </si>
  <si>
    <t>-702775623</t>
  </si>
  <si>
    <t>118</t>
  </si>
  <si>
    <t>725119122</t>
  </si>
  <si>
    <t>Montáž klozetových mís kombi</t>
  </si>
  <si>
    <t>-318894333</t>
  </si>
  <si>
    <t>119</t>
  </si>
  <si>
    <t>H8257260002413</t>
  </si>
  <si>
    <t>Wc kombi komplet stojící Jika Lyra Plus bílá zadní odpad H8257260002413</t>
  </si>
  <si>
    <t>-492699947</t>
  </si>
  <si>
    <t>120</t>
  </si>
  <si>
    <t>725119131</t>
  </si>
  <si>
    <t>Montáž klozetových sedátek standardních</t>
  </si>
  <si>
    <t>-1238306068</t>
  </si>
  <si>
    <t>121</t>
  </si>
  <si>
    <t>T352801</t>
  </si>
  <si>
    <t>WC prkénko Ideal Standard Tesi plast bílá T352801</t>
  </si>
  <si>
    <t>1767829716</t>
  </si>
  <si>
    <t>122</t>
  </si>
  <si>
    <t>725210821</t>
  </si>
  <si>
    <t>Demontáž umyvadel bez výtokových armatur</t>
  </si>
  <si>
    <t>2110485955</t>
  </si>
  <si>
    <t>123</t>
  </si>
  <si>
    <t>725219102</t>
  </si>
  <si>
    <t>Montáž umyvadla připevněného na šrouby do zdiva</t>
  </si>
  <si>
    <t>-2137235768</t>
  </si>
  <si>
    <t>124</t>
  </si>
  <si>
    <t>109620001041</t>
  </si>
  <si>
    <t>Umyvadlo Laufen Pro S 55x46,5 cm otvor pro baterii uprostřed H8109620001041</t>
  </si>
  <si>
    <t>-868125718</t>
  </si>
  <si>
    <t>125</t>
  </si>
  <si>
    <t>725220841</t>
  </si>
  <si>
    <t>Demontáž van ocelová rohová</t>
  </si>
  <si>
    <t>1475284538</t>
  </si>
  <si>
    <t>126</t>
  </si>
  <si>
    <t>725241901</t>
  </si>
  <si>
    <t>Montáž vaničky sprchové</t>
  </si>
  <si>
    <t>117549098</t>
  </si>
  <si>
    <t>127</t>
  </si>
  <si>
    <t>SATSVPRO90Q</t>
  </si>
  <si>
    <t>Sprchová vanička čtvercová SAT Project 90x90 cm litý mramor SATSVPRO90Q</t>
  </si>
  <si>
    <t>-1299583674</t>
  </si>
  <si>
    <t>128</t>
  </si>
  <si>
    <t>55161600</t>
  </si>
  <si>
    <t>Sifon vaničkový kovový</t>
  </si>
  <si>
    <t>388578163</t>
  </si>
  <si>
    <t>129</t>
  </si>
  <si>
    <t>725244907</t>
  </si>
  <si>
    <t>Montáž zástěny sprchové rohové (sprchový kout)</t>
  </si>
  <si>
    <t>-695301293</t>
  </si>
  <si>
    <t>130</t>
  </si>
  <si>
    <t>SIKOTEXQ90CRT</t>
  </si>
  <si>
    <t>Sprchový kout čtverec 90x90 cm SAT TEX SIKOTEXQ90CRT</t>
  </si>
  <si>
    <t>1258508117</t>
  </si>
  <si>
    <t>131</t>
  </si>
  <si>
    <t>725291653</t>
  </si>
  <si>
    <t>Montáž zásobníku toaletních papírů - Držák toaletního papíru</t>
  </si>
  <si>
    <t>-599885220</t>
  </si>
  <si>
    <t>132</t>
  </si>
  <si>
    <t>55431092</t>
  </si>
  <si>
    <t>Držák - zásobník toaletních papírů komaxit bílý D 310mm</t>
  </si>
  <si>
    <t>-164618607</t>
  </si>
  <si>
    <t>133</t>
  </si>
  <si>
    <t>725530823</t>
  </si>
  <si>
    <t>Demontáž ohřívač elektrický tlakový přes 50 do 200 l</t>
  </si>
  <si>
    <t>-588017485</t>
  </si>
  <si>
    <t>134</t>
  </si>
  <si>
    <t>725535222</t>
  </si>
  <si>
    <t>Ventil pojistný bezpečnostní souprava s redukčním ventilem a výlevkou</t>
  </si>
  <si>
    <t>390315505</t>
  </si>
  <si>
    <t>kuchyně ohřívač</t>
  </si>
  <si>
    <t>bojler</t>
  </si>
  <si>
    <t>135</t>
  </si>
  <si>
    <t>725539201</t>
  </si>
  <si>
    <t>Montáž ohřívačů zásobníkových závěsných tlakových do 15 l</t>
  </si>
  <si>
    <t>-1502239037</t>
  </si>
  <si>
    <t>136</t>
  </si>
  <si>
    <t>54132283</t>
  </si>
  <si>
    <t>ohřívač vody elektrický závěsný akumulační svislý příkon 10L 2kW</t>
  </si>
  <si>
    <t>1173750548</t>
  </si>
  <si>
    <t>137</t>
  </si>
  <si>
    <t>725539204</t>
  </si>
  <si>
    <t>Montáž ohřívačů zásobníkových závěsných tlakových přes 80 do 125 l</t>
  </si>
  <si>
    <t>952770732</t>
  </si>
  <si>
    <t>138</t>
  </si>
  <si>
    <t>48438694</t>
  </si>
  <si>
    <t>ohřívač vody elektrický zásobníkový závěsný akumulační svislý příkon 100L 2kW</t>
  </si>
  <si>
    <t>1939894873</t>
  </si>
  <si>
    <t>139</t>
  </si>
  <si>
    <t>725610810</t>
  </si>
  <si>
    <t>Demontáž sporáků plynových</t>
  </si>
  <si>
    <t>-381097814</t>
  </si>
  <si>
    <t>140</t>
  </si>
  <si>
    <t>725752811</t>
  </si>
  <si>
    <t>Demontáž armatur laboratorních plynovodních výpustek</t>
  </si>
  <si>
    <t>950863293</t>
  </si>
  <si>
    <t>141</t>
  </si>
  <si>
    <t>725810811</t>
  </si>
  <si>
    <t>Demontáž ventilů výtokových nástěnných</t>
  </si>
  <si>
    <t>428283174</t>
  </si>
  <si>
    <t>pračka</t>
  </si>
  <si>
    <t>142</t>
  </si>
  <si>
    <t>725813112</t>
  </si>
  <si>
    <t>Ventil rohový pračkový G 3/4"</t>
  </si>
  <si>
    <t>-315464838</t>
  </si>
  <si>
    <t>pračka+myčka</t>
  </si>
  <si>
    <t>143</t>
  </si>
  <si>
    <t>725820801</t>
  </si>
  <si>
    <t>Demontáž baterie nástěnné do G 3 / 4</t>
  </si>
  <si>
    <t>-181515492</t>
  </si>
  <si>
    <t>kuchyně+vana</t>
  </si>
  <si>
    <t>144</t>
  </si>
  <si>
    <t>725820802</t>
  </si>
  <si>
    <t>Demontáž baterie stojánkové do jednoho otvoru</t>
  </si>
  <si>
    <t>1842767544</t>
  </si>
  <si>
    <t>145</t>
  </si>
  <si>
    <t>725829131</t>
  </si>
  <si>
    <t>Montáž baterie umyvadlové stojánkové G 1/2" ostatní typ</t>
  </si>
  <si>
    <t>-309311136</t>
  </si>
  <si>
    <t>146</t>
  </si>
  <si>
    <t>902030</t>
  </si>
  <si>
    <t>Umyvadlová baterie Novaservis Titania Cosmos s clic-clacem chrom 90203,0</t>
  </si>
  <si>
    <t>-2017203772</t>
  </si>
  <si>
    <t>147</t>
  </si>
  <si>
    <t>725849411</t>
  </si>
  <si>
    <t>Montáž baterie sprchové nástěnná s nastavitelnou výškou sprchy</t>
  </si>
  <si>
    <t>-1985980040</t>
  </si>
  <si>
    <t>148</t>
  </si>
  <si>
    <t>902610</t>
  </si>
  <si>
    <t>Sprchová baterie Novaservis Titania Cosmos se sprchovým setem 150 mm chrom 90261,0</t>
  </si>
  <si>
    <t>640675453</t>
  </si>
  <si>
    <t>149</t>
  </si>
  <si>
    <t>725859101</t>
  </si>
  <si>
    <t>Montáž ventilů odpadních do DN 32 pro zařizovací předměty</t>
  </si>
  <si>
    <t>-2071828490</t>
  </si>
  <si>
    <t>150</t>
  </si>
  <si>
    <t>05440</t>
  </si>
  <si>
    <t>Pračkový ventil Schell Comfort 3/4" horní ovládání CR 05440</t>
  </si>
  <si>
    <t>1265981093</t>
  </si>
  <si>
    <t>151</t>
  </si>
  <si>
    <t>725860812</t>
  </si>
  <si>
    <t>Demontáž uzávěrů zápachu dvojitých</t>
  </si>
  <si>
    <t>848041739</t>
  </si>
  <si>
    <t>dřez+umyvadlo+vana</t>
  </si>
  <si>
    <t>152</t>
  </si>
  <si>
    <t>725869101</t>
  </si>
  <si>
    <t>Montáž zápachových uzávěrek umyvadlových do DN 40</t>
  </si>
  <si>
    <t>104499502</t>
  </si>
  <si>
    <t>153</t>
  </si>
  <si>
    <t>SIFMLUX</t>
  </si>
  <si>
    <t>Sifon umyvadlový Optima  5/4 CR SIFMLUX</t>
  </si>
  <si>
    <t>-846407815</t>
  </si>
  <si>
    <t>154</t>
  </si>
  <si>
    <t>725869214</t>
  </si>
  <si>
    <t>Montáž zápachových uzávěrek dřezových dvoudílných DN 50</t>
  </si>
  <si>
    <t>1838536174</t>
  </si>
  <si>
    <t>155</t>
  </si>
  <si>
    <t>55161107</t>
  </si>
  <si>
    <t>uzávěrka zápachová dřezová s přípojkou pro myčku a pračku DN 50</t>
  </si>
  <si>
    <t>488678930</t>
  </si>
  <si>
    <t>156</t>
  </si>
  <si>
    <t>998725112</t>
  </si>
  <si>
    <t>Přesun hmot tonážní pro zařizovací předměty s omezením mechanizace v objektech v přes 6 do 12 m</t>
  </si>
  <si>
    <t>990167290</t>
  </si>
  <si>
    <t>157</t>
  </si>
  <si>
    <t>998725192</t>
  </si>
  <si>
    <t>Příplatek k přesunu hmot tonážní 725 za zvětšený přesun do 100 m</t>
  </si>
  <si>
    <t>903224780</t>
  </si>
  <si>
    <t>734</t>
  </si>
  <si>
    <t>Ústřední vytápění - armatury</t>
  </si>
  <si>
    <t>158</t>
  </si>
  <si>
    <t>734291124</t>
  </si>
  <si>
    <t>Kohout plnící a vypouštěcí G 3/4 PN 10 do 90°C závitový</t>
  </si>
  <si>
    <t>201707347</t>
  </si>
  <si>
    <t>ohřívač vody</t>
  </si>
  <si>
    <t>159</t>
  </si>
  <si>
    <t>734421101</t>
  </si>
  <si>
    <t>Tlakoměr s pevným stonkem a zpětnou klapkou tlak 0-16 bar průměr 50 mm spodní připojení</t>
  </si>
  <si>
    <t>-1116637790</t>
  </si>
  <si>
    <t>160</t>
  </si>
  <si>
    <t>998734112</t>
  </si>
  <si>
    <t>Přesun hmot tonážní pro armatury s omezením mechanizace v objektech v přes 6 do 12 m</t>
  </si>
  <si>
    <t>-782036779</t>
  </si>
  <si>
    <t>161</t>
  </si>
  <si>
    <t>998734193</t>
  </si>
  <si>
    <t>Příplatek k přesunu hmot tonážní 734 za zvětšený přesun do 500 m</t>
  </si>
  <si>
    <t>1788954555</t>
  </si>
  <si>
    <t>735</t>
  </si>
  <si>
    <t>Ústřední vytápění - otopná tělesa</t>
  </si>
  <si>
    <t>162</t>
  </si>
  <si>
    <t>735000912</t>
  </si>
  <si>
    <t>Vyregulování ventilu nebo kohoutu dvojregulačního s termostatickým ovládáním</t>
  </si>
  <si>
    <t>-1747312828</t>
  </si>
  <si>
    <t>163</t>
  </si>
  <si>
    <t>735-1</t>
  </si>
  <si>
    <t>Zamražení potrubí při demontáži a zpětné montáži otopných těles</t>
  </si>
  <si>
    <t>-1351450722</t>
  </si>
  <si>
    <t>164</t>
  </si>
  <si>
    <t>735111810</t>
  </si>
  <si>
    <t>Demontáž otopného tělesa litinového článkového</t>
  </si>
  <si>
    <t>1936875694</t>
  </si>
  <si>
    <t>0,35*16+0,35*11</t>
  </si>
  <si>
    <t>0,35*6</t>
  </si>
  <si>
    <t>0,35*4</t>
  </si>
  <si>
    <t>0,35*3</t>
  </si>
  <si>
    <t>165</t>
  </si>
  <si>
    <t>735191902</t>
  </si>
  <si>
    <t>Vyzkoušení otopných těles litinových po opravě tlakem</t>
  </si>
  <si>
    <t>32079070</t>
  </si>
  <si>
    <t>166</t>
  </si>
  <si>
    <t>735191904</t>
  </si>
  <si>
    <t>Vyčištění otopných těles litinových proplachem vodou</t>
  </si>
  <si>
    <t>-612275763</t>
  </si>
  <si>
    <t>167</t>
  </si>
  <si>
    <t>735191905</t>
  </si>
  <si>
    <t>Odvzdušnění otopných těles</t>
  </si>
  <si>
    <t>971882582</t>
  </si>
  <si>
    <t>168</t>
  </si>
  <si>
    <t>735191910</t>
  </si>
  <si>
    <t>Napuštění vody do otopných těles</t>
  </si>
  <si>
    <t>851615191</t>
  </si>
  <si>
    <t>169</t>
  </si>
  <si>
    <t>735192911</t>
  </si>
  <si>
    <t>Zpětná montáž otopných těles článkových litinových</t>
  </si>
  <si>
    <t>-242470397</t>
  </si>
  <si>
    <t>170</t>
  </si>
  <si>
    <t>735494811</t>
  </si>
  <si>
    <t>Vypuštění vody z otopných těles</t>
  </si>
  <si>
    <t>-2125509392</t>
  </si>
  <si>
    <t>171</t>
  </si>
  <si>
    <t>998735112</t>
  </si>
  <si>
    <t>Přesun hmot tonážní pro otopná tělesa s omezením mechanizace v objektech v přes 6 do 12 m</t>
  </si>
  <si>
    <t>752819317</t>
  </si>
  <si>
    <t>172</t>
  </si>
  <si>
    <t>998735193</t>
  </si>
  <si>
    <t>Příplatek k přesunu hmot tonážní 735 za zvětšený přesun do 500 m</t>
  </si>
  <si>
    <t>86711900</t>
  </si>
  <si>
    <t>741</t>
  </si>
  <si>
    <t>Elektroinstalace - silnoproud</t>
  </si>
  <si>
    <t>173</t>
  </si>
  <si>
    <t>741110041</t>
  </si>
  <si>
    <t>Montáž trubka plastová ohebná D přes 11 do 23 mm uložená pevně</t>
  </si>
  <si>
    <t>-746758511</t>
  </si>
  <si>
    <t>přívod od elektroměru k byt.rozvaděči</t>
  </si>
  <si>
    <t>174</t>
  </si>
  <si>
    <t>34571154</t>
  </si>
  <si>
    <t>trubka elektroinstalační ohebná z PH, D 22,9/28,5mm</t>
  </si>
  <si>
    <t>269886324</t>
  </si>
  <si>
    <t>10*1,05 'Přepočtené koeficientem množství</t>
  </si>
  <si>
    <t>175</t>
  </si>
  <si>
    <t>741112001</t>
  </si>
  <si>
    <t>Montáž krabice zapuštěná plastová kruhová</t>
  </si>
  <si>
    <t>-658910612</t>
  </si>
  <si>
    <t>176</t>
  </si>
  <si>
    <t>34571521</t>
  </si>
  <si>
    <t>krabice pod omítku PVC odbočná kruhová D 70mm s víčkem a svorkovnicí</t>
  </si>
  <si>
    <t>-214833031</t>
  </si>
  <si>
    <t>177</t>
  </si>
  <si>
    <t>741112061</t>
  </si>
  <si>
    <t>Montáž krabice přístrojová zapuštěná plastová kruhová</t>
  </si>
  <si>
    <t>837308461</t>
  </si>
  <si>
    <t>178</t>
  </si>
  <si>
    <t>34571464</t>
  </si>
  <si>
    <t>krabice do dutých stěn PVC přístrojová kruhová D 70mm mělká</t>
  </si>
  <si>
    <t>-1960983869</t>
  </si>
  <si>
    <t>179</t>
  </si>
  <si>
    <t>741122005</t>
  </si>
  <si>
    <t>Montáž kabel Cu bez ukončení uložený pod omítku plný plochý 3x1 až 2,5 mm2 (např. CYKYLo)</t>
  </si>
  <si>
    <t>241908756</t>
  </si>
  <si>
    <t>94+101</t>
  </si>
  <si>
    <t>180</t>
  </si>
  <si>
    <t>34109513</t>
  </si>
  <si>
    <t>kabel instalační plochý jádro Cu plné izolace PVC plášť PVC 450/750V (CYKYLo) 3x1,5mm2</t>
  </si>
  <si>
    <t>820471020</t>
  </si>
  <si>
    <t>Světelný okruh 1</t>
  </si>
  <si>
    <t>světelný okruh 2</t>
  </si>
  <si>
    <t>94*1,2 'Přepočtené koeficientem množství</t>
  </si>
  <si>
    <t>181</t>
  </si>
  <si>
    <t>34109517</t>
  </si>
  <si>
    <t>kabel instalační plochý jádro Cu plné izolace PVC plášť PVC 450/750V (CYKYLo) 3x2,5mm2</t>
  </si>
  <si>
    <t>1273609116</t>
  </si>
  <si>
    <t>ZÁSUVKY</t>
  </si>
  <si>
    <t>samostaný přívod komora pračka</t>
  </si>
  <si>
    <t>samostatný přívod komora sušička</t>
  </si>
  <si>
    <t>samostaný přívod kuchyně dvojzásuvka</t>
  </si>
  <si>
    <t>zásuvkový okruh 1</t>
  </si>
  <si>
    <t>zásuvkový okruh 2</t>
  </si>
  <si>
    <t>pokoje</t>
  </si>
  <si>
    <t>101*1,2 'Přepočtené koeficientem množství</t>
  </si>
  <si>
    <t>182</t>
  </si>
  <si>
    <t>741122031</t>
  </si>
  <si>
    <t>Montáž kabel Cu bez ukončení uložený pod omítku plný kulatý 5x1,5 až 2,5 mm2 (např. CYKY)</t>
  </si>
  <si>
    <t>-746939624</t>
  </si>
  <si>
    <t>183</t>
  </si>
  <si>
    <t>34111094</t>
  </si>
  <si>
    <t>kabel instalační jádro Cu plné izolace PVC plášť PVC 450/750V (CYKY) 5x2,5mm2</t>
  </si>
  <si>
    <t>2065418711</t>
  </si>
  <si>
    <t>12*1,2 'Přepočtené koeficientem množství</t>
  </si>
  <si>
    <t>184</t>
  </si>
  <si>
    <t>741122143</t>
  </si>
  <si>
    <t>Montáž kabel Cu plný kulatý žíla 5x4 až 6 mm2 zatažený v trubkách (např. CYKY)</t>
  </si>
  <si>
    <t>908848464</t>
  </si>
  <si>
    <t>přívod od elektroměru k bytovému rozvaděči</t>
  </si>
  <si>
    <t>185</t>
  </si>
  <si>
    <t>34111100</t>
  </si>
  <si>
    <t>kabel instalační jádro Cu plné izolace PVC plášť PVC 450/750V (CYKY) 5x6mm2</t>
  </si>
  <si>
    <t>2074803243</t>
  </si>
  <si>
    <t>10*1,2 'Přepočtené koeficientem množství</t>
  </si>
  <si>
    <t>186</t>
  </si>
  <si>
    <t>741130001</t>
  </si>
  <si>
    <t>Ukončení vodič izolovaný do 2,5 mm2 v rozváděči nebo na přístroji</t>
  </si>
  <si>
    <t>-2061861355</t>
  </si>
  <si>
    <t>187</t>
  </si>
  <si>
    <t>741130004</t>
  </si>
  <si>
    <t>Ukončení vodič izolovaný do 6 mm2 v rozváděči nebo na přístroji</t>
  </si>
  <si>
    <t>-1280682897</t>
  </si>
  <si>
    <t>188</t>
  </si>
  <si>
    <t>741130021</t>
  </si>
  <si>
    <t>Ukončení vodič izolovaný do 2,5 mm2 na svorkovnici</t>
  </si>
  <si>
    <t>900202927</t>
  </si>
  <si>
    <t>189</t>
  </si>
  <si>
    <t>741-2</t>
  </si>
  <si>
    <t>Demontáž původních rozvodů elektro</t>
  </si>
  <si>
    <t>kompl.</t>
  </si>
  <si>
    <t>569864979</t>
  </si>
  <si>
    <t>jenom nutné rozvody</t>
  </si>
  <si>
    <t>190</t>
  </si>
  <si>
    <t>741210001</t>
  </si>
  <si>
    <t>Montáž rozvodnice oceloplechová nebo plastová běžná do 20 kg</t>
  </si>
  <si>
    <t>-658312120</t>
  </si>
  <si>
    <t>191</t>
  </si>
  <si>
    <t>35711015</t>
  </si>
  <si>
    <t>rozvodnice nástěnná, plné dveře, IP41, 24 modulárních jednotek, vč. N/pE</t>
  </si>
  <si>
    <t>-635165167</t>
  </si>
  <si>
    <t>192</t>
  </si>
  <si>
    <t>741210833</t>
  </si>
  <si>
    <t>Demontáž rozvodnic plastových na povrchu s krytím do IPx4 plochou přes 0,2 m2</t>
  </si>
  <si>
    <t>-1240777594</t>
  </si>
  <si>
    <t>193</t>
  </si>
  <si>
    <t>741213811</t>
  </si>
  <si>
    <t>Demontáž kabelu silového z rozvodnice průřezu žil do 4 mm2 bez zachování funkčnosti</t>
  </si>
  <si>
    <t>-2071804394</t>
  </si>
  <si>
    <t>194</t>
  </si>
  <si>
    <t>741240022</t>
  </si>
  <si>
    <t>Montáž příslušenství rozvoden - tabulka pro přístroje lepená</t>
  </si>
  <si>
    <t>1155807831</t>
  </si>
  <si>
    <t>195</t>
  </si>
  <si>
    <t>35442237</t>
  </si>
  <si>
    <t>bezpečnostní tabulka plast (A5)</t>
  </si>
  <si>
    <t>-843760703</t>
  </si>
  <si>
    <t>196</t>
  </si>
  <si>
    <t>741310101</t>
  </si>
  <si>
    <t>Montáž spínač (polo)zapuštěný bezšroubové připojení 1-jednopólový se zapojením vodičů</t>
  </si>
  <si>
    <t>-1586870028</t>
  </si>
  <si>
    <t>197</t>
  </si>
  <si>
    <t>ABB.3559A01345</t>
  </si>
  <si>
    <t>Přístroj spínače jednopólového, řazení 1, 1So</t>
  </si>
  <si>
    <t>-1742155977</t>
  </si>
  <si>
    <t>198</t>
  </si>
  <si>
    <t>ABB.355301289B1</t>
  </si>
  <si>
    <t xml:space="preserve">Spínač jednopólový, řazení 1 </t>
  </si>
  <si>
    <t>-1925663782</t>
  </si>
  <si>
    <t>199</t>
  </si>
  <si>
    <t>ABB.3901GA00010B1</t>
  </si>
  <si>
    <t xml:space="preserve">Rámeček jednonásobný </t>
  </si>
  <si>
    <t>1442695624</t>
  </si>
  <si>
    <t>200</t>
  </si>
  <si>
    <t>ABB.3901AB20B</t>
  </si>
  <si>
    <t>Rámeček dvojnásobný, vodorovný</t>
  </si>
  <si>
    <t>1322867399</t>
  </si>
  <si>
    <t>201</t>
  </si>
  <si>
    <t>ABB.3901AB30B</t>
  </si>
  <si>
    <t>Rámeček trojnásobný, vodorovný</t>
  </si>
  <si>
    <t>154384945</t>
  </si>
  <si>
    <t>202</t>
  </si>
  <si>
    <t>741310122</t>
  </si>
  <si>
    <t>Montáž přepínač (polo)zapuštěný bezšroubové připojení 6-střídavý se zapojením vodičů</t>
  </si>
  <si>
    <t>-1074992344</t>
  </si>
  <si>
    <t>3+2</t>
  </si>
  <si>
    <t>203</t>
  </si>
  <si>
    <t>ABB.355305289B1</t>
  </si>
  <si>
    <t>Přepínač sériový, řazení 5</t>
  </si>
  <si>
    <t>-654396264</t>
  </si>
  <si>
    <t>204</t>
  </si>
  <si>
    <t>34539003</t>
  </si>
  <si>
    <t>přístroj přepínače střídavého, řazení 6, 6So šroubové svorky</t>
  </si>
  <si>
    <t>1491694204</t>
  </si>
  <si>
    <t>205</t>
  </si>
  <si>
    <t>741310401</t>
  </si>
  <si>
    <t>Montáž spínač tří/čtyřpólový nástěnný do 16 A prostředí normální se zapojením vodičů</t>
  </si>
  <si>
    <t>-1983869395</t>
  </si>
  <si>
    <t>206</t>
  </si>
  <si>
    <t>ABB.3956323</t>
  </si>
  <si>
    <t>Přípojka sporáková se signalizační doutnavkou, zapuštěná</t>
  </si>
  <si>
    <t>-839898528</t>
  </si>
  <si>
    <t>207</t>
  </si>
  <si>
    <t>741311875</t>
  </si>
  <si>
    <t>Demontáž spínačů zapuštěných normálních do 10 A šroubových bez zachování funkčnosti přes 2 do 4 svorek</t>
  </si>
  <si>
    <t>556437019</t>
  </si>
  <si>
    <t>208</t>
  </si>
  <si>
    <t>741312011</t>
  </si>
  <si>
    <t>Montáž odpojovač třípólový do 500 V do 400 A bez zapojení vodičů</t>
  </si>
  <si>
    <t>32657336</t>
  </si>
  <si>
    <t>hlavní vypínač</t>
  </si>
  <si>
    <t>209</t>
  </si>
  <si>
    <t>35822174R</t>
  </si>
  <si>
    <t>vypínač hlavní Eaton IS-32/3, 3-pólový 32 A, 240/415 V</t>
  </si>
  <si>
    <t>27129535</t>
  </si>
  <si>
    <t>210</t>
  </si>
  <si>
    <t>741313001</t>
  </si>
  <si>
    <t>Montáž zásuvka (polo)zapuštěná bezšroubové připojení 2P+PE se zapojením vodičů</t>
  </si>
  <si>
    <t>-1772621889</t>
  </si>
  <si>
    <t>2*2</t>
  </si>
  <si>
    <t>8+1</t>
  </si>
  <si>
    <t>8+8</t>
  </si>
  <si>
    <t>211</t>
  </si>
  <si>
    <t>ABB.55172389B1</t>
  </si>
  <si>
    <t xml:space="preserve">Zásuvka jednonásobná, chráněná </t>
  </si>
  <si>
    <t>-647857840</t>
  </si>
  <si>
    <t>212</t>
  </si>
  <si>
    <t>34555241</t>
  </si>
  <si>
    <t>přístroj zásuvky zápustné jednonásobné, krytka s clonkami, bezšroubové svorky</t>
  </si>
  <si>
    <t>1831567491</t>
  </si>
  <si>
    <t>213</t>
  </si>
  <si>
    <t>741315823</t>
  </si>
  <si>
    <t>Demontáž zásuvek domovních normální prostředí do 16A zapuštěných šroubových bez zachování funkčnosti 2P+PE</t>
  </si>
  <si>
    <t>-1683766693</t>
  </si>
  <si>
    <t>214</t>
  </si>
  <si>
    <t>741320105</t>
  </si>
  <si>
    <t>Montáž jističů jednopólových nn do 25 A ve skříni se zapojením vodičů</t>
  </si>
  <si>
    <t>-1403758914</t>
  </si>
  <si>
    <t>215</t>
  </si>
  <si>
    <t>35822111</t>
  </si>
  <si>
    <t>jistič 1-pólový 16 A vypínací charakteristika B vypínací schopnost 10 kA</t>
  </si>
  <si>
    <t>701725824</t>
  </si>
  <si>
    <t>216</t>
  </si>
  <si>
    <t>35822109</t>
  </si>
  <si>
    <t>jistič 1pólový-charakteristika B 10A</t>
  </si>
  <si>
    <t>1977066466</t>
  </si>
  <si>
    <t>světlené okruhy</t>
  </si>
  <si>
    <t>217</t>
  </si>
  <si>
    <t>741320165</t>
  </si>
  <si>
    <t>Montáž jističů třípólových nn do 25 A ve skříni se zapojením vodičů</t>
  </si>
  <si>
    <t>-1345175649</t>
  </si>
  <si>
    <t>218</t>
  </si>
  <si>
    <t>35822401</t>
  </si>
  <si>
    <t>jistič 3-pólový 16 A vypínací charakteristika B vypínací schopnost 10 kA</t>
  </si>
  <si>
    <t>-1149015537</t>
  </si>
  <si>
    <t>219</t>
  </si>
  <si>
    <t>741321003</t>
  </si>
  <si>
    <t>Montáž proudových chráničů dvoupólových nn do 25 A ve skříni se zapojením vodičů</t>
  </si>
  <si>
    <t>1749642916</t>
  </si>
  <si>
    <t>220</t>
  </si>
  <si>
    <t>35889206</t>
  </si>
  <si>
    <t>chránič proudový 4pólový 25A pracovního proudu 0,03A</t>
  </si>
  <si>
    <t>-1758751772</t>
  </si>
  <si>
    <t>221</t>
  </si>
  <si>
    <t>741322815</t>
  </si>
  <si>
    <t>Demontáž jistič jednopólový nn do 25 A ze skříně</t>
  </si>
  <si>
    <t>-535632471</t>
  </si>
  <si>
    <t>222</t>
  </si>
  <si>
    <t>741331032</t>
  </si>
  <si>
    <t>Montáž elektroměru třífázového bez zapojení vodičů</t>
  </si>
  <si>
    <t>845359082</t>
  </si>
  <si>
    <t>223</t>
  </si>
  <si>
    <t>741336841</t>
  </si>
  <si>
    <t>Demontáž elektroměr jednofázový nebo třífázový</t>
  </si>
  <si>
    <t>96413896</t>
  </si>
  <si>
    <t>224</t>
  </si>
  <si>
    <t>741336875</t>
  </si>
  <si>
    <t>Demontáž termostatu</t>
  </si>
  <si>
    <t>-1352840123</t>
  </si>
  <si>
    <t>225</t>
  </si>
  <si>
    <t>741370912</t>
  </si>
  <si>
    <t>Výměna objímek žárovkových keramických E 27</t>
  </si>
  <si>
    <t>-1791724193</t>
  </si>
  <si>
    <t>226</t>
  </si>
  <si>
    <t>34513187</t>
  </si>
  <si>
    <t>objímka žárovky E27 svorcová 13x1 keramická 1332-857 s kovovým kroužkem</t>
  </si>
  <si>
    <t>-839867652</t>
  </si>
  <si>
    <t>227</t>
  </si>
  <si>
    <t>34711210</t>
  </si>
  <si>
    <t>žárovka čirá E27/42W</t>
  </si>
  <si>
    <t>1772328807</t>
  </si>
  <si>
    <t>228</t>
  </si>
  <si>
    <t>741371843</t>
  </si>
  <si>
    <t>Demontáž svítidla interiérového se standardní paticí nebo int. zdrojem LED přisazeného stropního přes 0,09 m2 do 0,36 m2 bez zachování funkčnosti</t>
  </si>
  <si>
    <t>-1086841527</t>
  </si>
  <si>
    <t>229</t>
  </si>
  <si>
    <t>741372026</t>
  </si>
  <si>
    <t>Montáž svítidlo LED interiérové přisazené nástěnné hranaté nebo kruhové do 0,09 m2 s pohybovým čidlem se zapojením vodičů</t>
  </si>
  <si>
    <t>827318649</t>
  </si>
  <si>
    <t>230</t>
  </si>
  <si>
    <t>8500011384</t>
  </si>
  <si>
    <t>Svítidlo LED Kanlux Asten LED IP44 15W-NW 15 W</t>
  </si>
  <si>
    <t>-1446562157</t>
  </si>
  <si>
    <t>231</t>
  </si>
  <si>
    <t>741372061</t>
  </si>
  <si>
    <t>Montáž svítidlo LED interiérové přisazené stropní hranaté nebo kruhové do 0,09 m2 se zapojením vodičů</t>
  </si>
  <si>
    <t>-1156373627</t>
  </si>
  <si>
    <t>232</t>
  </si>
  <si>
    <t>ML411201320</t>
  </si>
  <si>
    <t>LED stropní a nástěnné osvětlení McLED Cala teplá bílá ML-411.201.32.0</t>
  </si>
  <si>
    <t>657582077</t>
  </si>
  <si>
    <t>233</t>
  </si>
  <si>
    <t>741410071</t>
  </si>
  <si>
    <t>Montáž pospojování ochranné konstrukce ostatní vodičem do 16 mm2 uloženým volně nebo pod omítku</t>
  </si>
  <si>
    <t>-1409381375</t>
  </si>
  <si>
    <t>234</t>
  </si>
  <si>
    <t>34140844</t>
  </si>
  <si>
    <t>vodič propojovací jádro Cu lanované izolace PVC 450/750V (H07V-R) 1x6mm2</t>
  </si>
  <si>
    <t>-913006860</t>
  </si>
  <si>
    <t>235</t>
  </si>
  <si>
    <t>741420021</t>
  </si>
  <si>
    <t>Montáž svorka hromosvodná se 2 šrouby</t>
  </si>
  <si>
    <t>776001885</t>
  </si>
  <si>
    <t>236</t>
  </si>
  <si>
    <t>35441885</t>
  </si>
  <si>
    <t>svorka spojovací pro lano D 8-10mm</t>
  </si>
  <si>
    <t>1398667436</t>
  </si>
  <si>
    <t>237</t>
  </si>
  <si>
    <t>741810001</t>
  </si>
  <si>
    <t>Celková prohlídka elektrického rozvodu a zařízení do 100 000,- Kč</t>
  </si>
  <si>
    <t>1752957786</t>
  </si>
  <si>
    <t>238</t>
  </si>
  <si>
    <t>998741112</t>
  </si>
  <si>
    <t>Přesun hmot tonážní pro silnoproud s omezením mechanizace v objektech v přes 6 do 12 m</t>
  </si>
  <si>
    <t>-1156243962</t>
  </si>
  <si>
    <t>239</t>
  </si>
  <si>
    <t>998741192</t>
  </si>
  <si>
    <t>Příplatek k přesunu hmot tonážní 741 za zvětšený přesun do 100 m</t>
  </si>
  <si>
    <t>-445225205</t>
  </si>
  <si>
    <t>742</t>
  </si>
  <si>
    <t>Elektroinstalace - slaboproud</t>
  </si>
  <si>
    <t>240</t>
  </si>
  <si>
    <t>742-1</t>
  </si>
  <si>
    <t>Demontáž a zpětná montáž indikátorů topných nákladů na radiátorech</t>
  </si>
  <si>
    <t>1500875371</t>
  </si>
  <si>
    <t>241</t>
  </si>
  <si>
    <t>742110506</t>
  </si>
  <si>
    <t>Montáž krabic pro slaboproud zapuštěných plastových odbočných univerzálních s víčkem</t>
  </si>
  <si>
    <t>1302596811</t>
  </si>
  <si>
    <t>242</t>
  </si>
  <si>
    <t>34571457</t>
  </si>
  <si>
    <t>krabice pod omítku PVC odbočná kruhová D 70mm s víčkem</t>
  </si>
  <si>
    <t>-1008287984</t>
  </si>
  <si>
    <t>243</t>
  </si>
  <si>
    <t>-1621349271</t>
  </si>
  <si>
    <t>244</t>
  </si>
  <si>
    <t>35711006</t>
  </si>
  <si>
    <t>rozvodnice zapuštěná, plné dveře, IP41, 12 modulárních jednotek, vč. N/pE</t>
  </si>
  <si>
    <t>962970866</t>
  </si>
  <si>
    <t>245</t>
  </si>
  <si>
    <t>742121001</t>
  </si>
  <si>
    <t>Montáž kabelů sdělovacích pro vnitřní rozvody do 15 žil</t>
  </si>
  <si>
    <t>1614290143</t>
  </si>
  <si>
    <t>246</t>
  </si>
  <si>
    <t>34121301</t>
  </si>
  <si>
    <t>kabel koaxiální stíněný 2xAl/PES a opletením z CuSn drátků 144x0,12mm2, plášť PVC bílý, jádro CU pr. 1,13mm</t>
  </si>
  <si>
    <t>-2101677812</t>
  </si>
  <si>
    <t>20*1,2 'Přepočtené koeficientem množství</t>
  </si>
  <si>
    <t>247</t>
  </si>
  <si>
    <t>742310806</t>
  </si>
  <si>
    <t>Demontáž domácího nástěnného audio/video telefonu</t>
  </si>
  <si>
    <t>-2090327535</t>
  </si>
  <si>
    <t>248</t>
  </si>
  <si>
    <t>742420121</t>
  </si>
  <si>
    <t>Montáž televizní zásuvky koncové nebo průběžné</t>
  </si>
  <si>
    <t>646945196</t>
  </si>
  <si>
    <t>pokoj+pokoj</t>
  </si>
  <si>
    <t>249</t>
  </si>
  <si>
    <t>37451006</t>
  </si>
  <si>
    <t>přístroj zásuvky TV+R, koncový (typ EU 3303)</t>
  </si>
  <si>
    <t>2075649573</t>
  </si>
  <si>
    <t>250</t>
  </si>
  <si>
    <t>34539090R</t>
  </si>
  <si>
    <t>rozbočovač EU2242P</t>
  </si>
  <si>
    <t>59304576</t>
  </si>
  <si>
    <t>251</t>
  </si>
  <si>
    <t>998742112</t>
  </si>
  <si>
    <t>Přesun hmot tonážní pro slaboproud s omezením mechanizace v objektech v do 12 m</t>
  </si>
  <si>
    <t>-1543638109</t>
  </si>
  <si>
    <t>252</t>
  </si>
  <si>
    <t>998742192</t>
  </si>
  <si>
    <t>Příplatek k přesunu hmot tonážní 742 za zvětšený přesun do 100 m</t>
  </si>
  <si>
    <t>904873952</t>
  </si>
  <si>
    <t>751</t>
  </si>
  <si>
    <t>Vzduchotechnika</t>
  </si>
  <si>
    <t>253</t>
  </si>
  <si>
    <t>751111271</t>
  </si>
  <si>
    <t>Montáž ventilátoru axiálního středotlakého potrubního základního D do 200 mm</t>
  </si>
  <si>
    <t>1603102399</t>
  </si>
  <si>
    <t>WC+koupelna</t>
  </si>
  <si>
    <t>254</t>
  </si>
  <si>
    <t>2017182</t>
  </si>
  <si>
    <t>VENTILATOR DALAP 100 LVZ 12V /41102/</t>
  </si>
  <si>
    <t>609388023</t>
  </si>
  <si>
    <t>255</t>
  </si>
  <si>
    <t>751377811</t>
  </si>
  <si>
    <t>Demontáž odsávacího zákrytu (digestoř) bytového vestavěného</t>
  </si>
  <si>
    <t>-107134740</t>
  </si>
  <si>
    <t>256</t>
  </si>
  <si>
    <t>751398022</t>
  </si>
  <si>
    <t>Montáž větrací mřížky stěnové přes 0,040 do 0,100 m2</t>
  </si>
  <si>
    <t>1317216298</t>
  </si>
  <si>
    <t>257</t>
  </si>
  <si>
    <t>4297230R</t>
  </si>
  <si>
    <t>mřížka stěnová otevřená jednořadá kovová úhel lamel 0° 200x200mm</t>
  </si>
  <si>
    <t>-612372391</t>
  </si>
  <si>
    <t>258</t>
  </si>
  <si>
    <t>751398822</t>
  </si>
  <si>
    <t>Demontáž větrací mřížky stěnové průřezu přes 0,040 do 0,100 m2</t>
  </si>
  <si>
    <t>531316213</t>
  </si>
  <si>
    <t>Koupelna</t>
  </si>
  <si>
    <t>259</t>
  </si>
  <si>
    <t>751613140</t>
  </si>
  <si>
    <t>Montáž sifonu pro odvod kondenzátu</t>
  </si>
  <si>
    <t>79237704</t>
  </si>
  <si>
    <t>260</t>
  </si>
  <si>
    <t>48481003</t>
  </si>
  <si>
    <t>sifon pro odvod kondenzátu</t>
  </si>
  <si>
    <t>965625899</t>
  </si>
  <si>
    <t>261</t>
  </si>
  <si>
    <t>998751111</t>
  </si>
  <si>
    <t>Přesun hmot tonážní pro vzduchotechniku s omezením mechanizace v objektech v do 12 m</t>
  </si>
  <si>
    <t>1154535708</t>
  </si>
  <si>
    <t>262</t>
  </si>
  <si>
    <t>998751191</t>
  </si>
  <si>
    <t>Příplatek k přesunu hmot tonážní 751 za zvětšený přesun do 500 m</t>
  </si>
  <si>
    <t>1886748191</t>
  </si>
  <si>
    <t>762</t>
  </si>
  <si>
    <t>Konstrukce tesařské</t>
  </si>
  <si>
    <t>263</t>
  </si>
  <si>
    <t>762510855</t>
  </si>
  <si>
    <t>Demontáž kce podkladové z desek cementotřískových tl do 20 mm na pero a drážku šroubovaných</t>
  </si>
  <si>
    <t>-1397633149</t>
  </si>
  <si>
    <t>264</t>
  </si>
  <si>
    <t>762511296</t>
  </si>
  <si>
    <t>Podlahové kce podkladové dvouvrstvé z desek OSB tl 2x18 mm broušených na pero a drážku šroubovaných</t>
  </si>
  <si>
    <t>-375292302</t>
  </si>
  <si>
    <t>265</t>
  </si>
  <si>
    <t>762522811</t>
  </si>
  <si>
    <t>Demontáž podlah s polštáři z prken tloušťky do 32 mm</t>
  </si>
  <si>
    <t>-223912291</t>
  </si>
  <si>
    <t>266</t>
  </si>
  <si>
    <t>998762112</t>
  </si>
  <si>
    <t>Přesun hmot tonážní pro kce tesařské s omezením mechanizace v objektech v přes 6 do 12 m</t>
  </si>
  <si>
    <t>292299410</t>
  </si>
  <si>
    <t>267</t>
  </si>
  <si>
    <t>998762194</t>
  </si>
  <si>
    <t>Příplatek k přesunu hmot tonážní 762 za zvětšený přesun do 1000 m</t>
  </si>
  <si>
    <t>-945494472</t>
  </si>
  <si>
    <t>763</t>
  </si>
  <si>
    <t>Konstrukce suché výstavby</t>
  </si>
  <si>
    <t>268</t>
  </si>
  <si>
    <t>763131451</t>
  </si>
  <si>
    <t>SDK podhled deska 1xH2 12,5 bez izolace dvouvrstvá spodní kce profil CD+UD</t>
  </si>
  <si>
    <t>229905838</t>
  </si>
  <si>
    <t>269</t>
  </si>
  <si>
    <t>763131761</t>
  </si>
  <si>
    <t>Příplatek k SDK podhledu za plochu do 3 m2 jednotlivě</t>
  </si>
  <si>
    <t>-402007372</t>
  </si>
  <si>
    <t>270</t>
  </si>
  <si>
    <t>763131821</t>
  </si>
  <si>
    <t>Demontáž SDK podhledu s dvouvrstvou nosnou kcí z ocelových profilů opláštění jednoduché</t>
  </si>
  <si>
    <t>441927786</t>
  </si>
  <si>
    <t>271</t>
  </si>
  <si>
    <t>998763322</t>
  </si>
  <si>
    <t>Přesun hmot tonážní pro konstrukce montované z desek s omezením mechanizace v objektech v přes 6 do 12 m</t>
  </si>
  <si>
    <t>-330492732</t>
  </si>
  <si>
    <t>272</t>
  </si>
  <si>
    <t>998763391</t>
  </si>
  <si>
    <t>Příplatek k přesunu hmot tonážní 763 SDK za zvětšený přesun do 100 m</t>
  </si>
  <si>
    <t>97001672</t>
  </si>
  <si>
    <t>766</t>
  </si>
  <si>
    <t>Konstrukce truhlářské</t>
  </si>
  <si>
    <t>273</t>
  </si>
  <si>
    <t>7662118R</t>
  </si>
  <si>
    <t>Demontáž drobných předmětů, madla, věšáků, úchytů</t>
  </si>
  <si>
    <t>-606083048</t>
  </si>
  <si>
    <t>274</t>
  </si>
  <si>
    <t>766-3</t>
  </si>
  <si>
    <t>Repase a seřízení vstupních dveří včetně nátěru</t>
  </si>
  <si>
    <t>214429046</t>
  </si>
  <si>
    <t>Vstupní dveře vyčistit včetně kukátka, seřídit zámky a kování.</t>
  </si>
  <si>
    <t>275</t>
  </si>
  <si>
    <t>766491851</t>
  </si>
  <si>
    <t>Demontáž prahů dveří jednokřídlových</t>
  </si>
  <si>
    <t>1396642272</t>
  </si>
  <si>
    <t>276</t>
  </si>
  <si>
    <t>766660171</t>
  </si>
  <si>
    <t>Montáž dveřních křídel otvíravých jednokřídlových š do 0,8 m do obložkové zárubně</t>
  </si>
  <si>
    <t>-1216702790</t>
  </si>
  <si>
    <t>277</t>
  </si>
  <si>
    <t>61162073</t>
  </si>
  <si>
    <t>dveře jednokřídlé voštinové povrch laminátový plné 700x1970-2100mm Solodoor</t>
  </si>
  <si>
    <t>71235051</t>
  </si>
  <si>
    <t>278</t>
  </si>
  <si>
    <t>61162072</t>
  </si>
  <si>
    <t>dveře jednokřídlé voštinové povrch laminátový plné 600x1970-2100mm Solodoor</t>
  </si>
  <si>
    <t>487450257</t>
  </si>
  <si>
    <t>279</t>
  </si>
  <si>
    <t>61162080</t>
  </si>
  <si>
    <t>dveře jednokřídlé voštinové povrch laminátový částečně prosklené 800x1970-2100mm Solodoor</t>
  </si>
  <si>
    <t>1600722804</t>
  </si>
  <si>
    <t>280</t>
  </si>
  <si>
    <t>766660729</t>
  </si>
  <si>
    <t>Montáž dveřního interiérového kování - štítku s klikou</t>
  </si>
  <si>
    <t>620121267</t>
  </si>
  <si>
    <t>281</t>
  </si>
  <si>
    <t>54914123</t>
  </si>
  <si>
    <t>kování rozetové klika/klika - Richter</t>
  </si>
  <si>
    <t>945244301</t>
  </si>
  <si>
    <t>282</t>
  </si>
  <si>
    <t>54914128</t>
  </si>
  <si>
    <t>kování rozetové spodní pro WC - Richter</t>
  </si>
  <si>
    <t>-50117659</t>
  </si>
  <si>
    <t>283</t>
  </si>
  <si>
    <t>766661849</t>
  </si>
  <si>
    <t>Demontáž interiérového štítku s klikou k opětovnému použití</t>
  </si>
  <si>
    <t>1687641721</t>
  </si>
  <si>
    <t>284</t>
  </si>
  <si>
    <t>766682111</t>
  </si>
  <si>
    <t>Montáž zárubní obložkových pro dveře jednokřídlové tl stěny do 170 mm</t>
  </si>
  <si>
    <t>508486752</t>
  </si>
  <si>
    <t>1+1+1</t>
  </si>
  <si>
    <t>285</t>
  </si>
  <si>
    <t>61182307.1</t>
  </si>
  <si>
    <t>zárubeň jednokřídlá obložková s laminátovým povrchem tl stěny 60-150mm rozměru 600-1100/1970, 2100mm - Solodoor</t>
  </si>
  <si>
    <t>745261678</t>
  </si>
  <si>
    <t>286</t>
  </si>
  <si>
    <t>766691914</t>
  </si>
  <si>
    <t>Vyvěšení nebo zavěšení dřevěných křídel dveří pl do 2 m2</t>
  </si>
  <si>
    <t>168463432</t>
  </si>
  <si>
    <t>0,6*1,97*4*2</t>
  </si>
  <si>
    <t>0,8*1,97*5*2</t>
  </si>
  <si>
    <t>287</t>
  </si>
  <si>
    <t>766691931</t>
  </si>
  <si>
    <t>Seřízení dřevěného okenního nebo dveřního otvíracího a sklápěcího křídla</t>
  </si>
  <si>
    <t>-680899738</t>
  </si>
  <si>
    <t>3+3</t>
  </si>
  <si>
    <t>288</t>
  </si>
  <si>
    <t>766695213</t>
  </si>
  <si>
    <t>Montáž truhlářských prahů dveří jednokřídlových š přes 10 cm</t>
  </si>
  <si>
    <t>-1614009286</t>
  </si>
  <si>
    <t>289</t>
  </si>
  <si>
    <t>61187121</t>
  </si>
  <si>
    <t>práh dveřní dřevěný dubový tl 20mm dl 620mm š 150mm</t>
  </si>
  <si>
    <t>-2015007572</t>
  </si>
  <si>
    <t>290</t>
  </si>
  <si>
    <t>61187141</t>
  </si>
  <si>
    <t>práh dveřní dřevěný dubový tl 20mm dl 720mm š 150mm</t>
  </si>
  <si>
    <t>1962846407</t>
  </si>
  <si>
    <t>291</t>
  </si>
  <si>
    <t>61187161</t>
  </si>
  <si>
    <t>práh dveřní dřevěný dubový tl 20mm dl 820mm š 150mm</t>
  </si>
  <si>
    <t>-1491713621</t>
  </si>
  <si>
    <t>292</t>
  </si>
  <si>
    <t>61187181</t>
  </si>
  <si>
    <t>práh dveřní dřevěný dubový tl 20mm dl 920mm š 150mm</t>
  </si>
  <si>
    <t>1458186864</t>
  </si>
  <si>
    <t>293</t>
  </si>
  <si>
    <t>766812820</t>
  </si>
  <si>
    <t>Demontáž kuchyňských linek dřevěných nebo kovových dl do 1,5 m</t>
  </si>
  <si>
    <t>23598839</t>
  </si>
  <si>
    <t>294</t>
  </si>
  <si>
    <t>766825821</t>
  </si>
  <si>
    <t>Demontáž truhlářských vestavěných skříní dvoukřídlových</t>
  </si>
  <si>
    <t>168771874</t>
  </si>
  <si>
    <t>regály spíž</t>
  </si>
  <si>
    <t>295</t>
  </si>
  <si>
    <t>998766112</t>
  </si>
  <si>
    <t>Přesun hmot tonážní pro kce truhlářské s omezením mechanizace v objektech v přes 6 do 12 m</t>
  </si>
  <si>
    <t>-1988616695</t>
  </si>
  <si>
    <t>296</t>
  </si>
  <si>
    <t>998766192</t>
  </si>
  <si>
    <t>Příplatek k přesunu hmot tonážní 766 za zvětšený přesun do 100 m</t>
  </si>
  <si>
    <t>-1138962134</t>
  </si>
  <si>
    <t>767</t>
  </si>
  <si>
    <t>Konstrukce zámečnické</t>
  </si>
  <si>
    <t>297</t>
  </si>
  <si>
    <t>767646411</t>
  </si>
  <si>
    <t>Montáž revizních dveří a dvířek jednokřídlových s rámem plochy do 0,5 m2</t>
  </si>
  <si>
    <t>49858326</t>
  </si>
  <si>
    <t>chodba vodoměr</t>
  </si>
  <si>
    <t>298</t>
  </si>
  <si>
    <t>5624570R</t>
  </si>
  <si>
    <t>dvířka revizní 300x300 bílá nerez</t>
  </si>
  <si>
    <t>342482606</t>
  </si>
  <si>
    <t>299</t>
  </si>
  <si>
    <t>767810811</t>
  </si>
  <si>
    <t>Demontáž dvířek ocelových čtyřhranných nebo kruhových</t>
  </si>
  <si>
    <t>2102516945</t>
  </si>
  <si>
    <t>300</t>
  </si>
  <si>
    <t>767996801</t>
  </si>
  <si>
    <t>Demontáž atypických zámečnických konstrukcí rozebráním hm jednotlivých dílů do 50 kg</t>
  </si>
  <si>
    <t>kg</t>
  </si>
  <si>
    <t>-1953021425</t>
  </si>
  <si>
    <t>garnyže 3 ks</t>
  </si>
  <si>
    <t>301</t>
  </si>
  <si>
    <t>998767112</t>
  </si>
  <si>
    <t>Přesun hmot tonážní pro zámečnické konstrukce s omezením mechanizace v objektech v přes 6 do 12 m</t>
  </si>
  <si>
    <t>-1224119597</t>
  </si>
  <si>
    <t>302</t>
  </si>
  <si>
    <t>998767192</t>
  </si>
  <si>
    <t>Příplatek k přesunu hmot tonážnímu pro zámečnické konstrukce za zvětšený přesun do 100 m</t>
  </si>
  <si>
    <t>-1368529723</t>
  </si>
  <si>
    <t>771</t>
  </si>
  <si>
    <t>Podlahy z dlaždic</t>
  </si>
  <si>
    <t>303</t>
  </si>
  <si>
    <t>771111011</t>
  </si>
  <si>
    <t>Vysátí podkladu před pokládkou dlažby</t>
  </si>
  <si>
    <t>1416592770</t>
  </si>
  <si>
    <t>304</t>
  </si>
  <si>
    <t>771121011</t>
  </si>
  <si>
    <t>Nátěr penetrační na podlahu</t>
  </si>
  <si>
    <t>-1643198857</t>
  </si>
  <si>
    <t>305</t>
  </si>
  <si>
    <t>771151012</t>
  </si>
  <si>
    <t>Samonivelační stěrka podlah pevnosti 20 MPa tl přes 3 do 5 mm</t>
  </si>
  <si>
    <t>-583917855</t>
  </si>
  <si>
    <t>306</t>
  </si>
  <si>
    <t>771471810</t>
  </si>
  <si>
    <t>Demontáž soklíků z dlaždic keramických kladených do malty rovných</t>
  </si>
  <si>
    <t>-101481668</t>
  </si>
  <si>
    <t>2,89*2+4,17*2+0,4*2-0,6-0,8</t>
  </si>
  <si>
    <t>chodby</t>
  </si>
  <si>
    <t>5,16*2+1,47*2+2,25*2+1,47*2-0,8*6-0,6*3</t>
  </si>
  <si>
    <t>307</t>
  </si>
  <si>
    <t>771574514</t>
  </si>
  <si>
    <t>Montáž podlah keramických hladkých lepených cementovým flexibilním rychletuhnoucím lepidlem přes 4 do 6 ks/m2</t>
  </si>
  <si>
    <t>75395428</t>
  </si>
  <si>
    <t>308</t>
  </si>
  <si>
    <t>DAKSE6601</t>
  </si>
  <si>
    <t>Dlažba Rako Cemento světle šedá 30x60 cm mat DAKSE660.1</t>
  </si>
  <si>
    <t>-1960266926</t>
  </si>
  <si>
    <t>3,53-0,720</t>
  </si>
  <si>
    <t>2,81*1,4 'Přepočtené koeficientem množství</t>
  </si>
  <si>
    <t>309</t>
  </si>
  <si>
    <t>DARSE6601</t>
  </si>
  <si>
    <t>Dlažba Rako Cemento světle šedá 30x60 cm reliéfní DARSE660.1</t>
  </si>
  <si>
    <t>938159796</t>
  </si>
  <si>
    <t>0,9*0,8</t>
  </si>
  <si>
    <t>0,72*1,4 'Přepočtené koeficientem množství</t>
  </si>
  <si>
    <t>310</t>
  </si>
  <si>
    <t>771577151</t>
  </si>
  <si>
    <t>Příplatek k montáži podlah keramických do malty za plochu do 5 m2</t>
  </si>
  <si>
    <t>-1508147960</t>
  </si>
  <si>
    <t>311</t>
  </si>
  <si>
    <t>771591115</t>
  </si>
  <si>
    <t>Podlahy spárování silikonem</t>
  </si>
  <si>
    <t>-1594115145</t>
  </si>
  <si>
    <t>styk podlaha-obklad</t>
  </si>
  <si>
    <t>1,67*2+1,55*2-0,6</t>
  </si>
  <si>
    <t>0,86*2+1,09*2-0,65</t>
  </si>
  <si>
    <t>312</t>
  </si>
  <si>
    <t>771591121</t>
  </si>
  <si>
    <t>Podlahy separační provazec do pružných spar průměru 4 mm</t>
  </si>
  <si>
    <t>1542138854</t>
  </si>
  <si>
    <t>313</t>
  </si>
  <si>
    <t>771591251</t>
  </si>
  <si>
    <t>Izolace těsnící manžetou pro prostupy potrubí</t>
  </si>
  <si>
    <t>1862194615</t>
  </si>
  <si>
    <t>odpad sprcha</t>
  </si>
  <si>
    <t>314</t>
  </si>
  <si>
    <t>771592011</t>
  </si>
  <si>
    <t>Čištění vnitřních ploch podlah nebo schodišť po položení dlažby chemickými prostředky</t>
  </si>
  <si>
    <t>-663136542</t>
  </si>
  <si>
    <t>315</t>
  </si>
  <si>
    <t>998771112</t>
  </si>
  <si>
    <t>Přesun hmot tonážní pro podlahy z dlaždic s omezením mechanizace v objektech v přes 6 do 12 m</t>
  </si>
  <si>
    <t>-560228825</t>
  </si>
  <si>
    <t>316</t>
  </si>
  <si>
    <t>998771192</t>
  </si>
  <si>
    <t>Příplatek k přesunu hmot tonážní 771 za zvětšený přesun do 100 m</t>
  </si>
  <si>
    <t>35034706</t>
  </si>
  <si>
    <t>775</t>
  </si>
  <si>
    <t>Podlahy skládané</t>
  </si>
  <si>
    <t>317</t>
  </si>
  <si>
    <t>775411810</t>
  </si>
  <si>
    <t>Demontáž soklíků nebo lišt dřevěných přibíjených do suti</t>
  </si>
  <si>
    <t>1917434341</t>
  </si>
  <si>
    <t>2,92*2+4,17*2-0,8+4,08*2+4,17*2-0,8</t>
  </si>
  <si>
    <t>318</t>
  </si>
  <si>
    <t>775413401</t>
  </si>
  <si>
    <t>Montáž podlahové lišty obvodové lepené</t>
  </si>
  <si>
    <t>1949852423</t>
  </si>
  <si>
    <t>2,89*2+4,17*2+0,4+0,4-0,6-0,8</t>
  </si>
  <si>
    <t>2,92*2+4,17*2+0,4*2-0,8+4,08*2+4,17*2+0,4*2-0,8</t>
  </si>
  <si>
    <t>319</t>
  </si>
  <si>
    <t>61418155</t>
  </si>
  <si>
    <t>lišta soklová dřevěná š 12,5 mm, h 60.0 mm</t>
  </si>
  <si>
    <t>-1715852585</t>
  </si>
  <si>
    <t>58,3*1,08 'Přepočtené koeficientem množství</t>
  </si>
  <si>
    <t>320</t>
  </si>
  <si>
    <t>775591905</t>
  </si>
  <si>
    <t>Oprava podlah dřevěných - tmelení celoplošné vlysové, parketové podlahy</t>
  </si>
  <si>
    <t>-624463026</t>
  </si>
  <si>
    <t>321</t>
  </si>
  <si>
    <t>775591911</t>
  </si>
  <si>
    <t>Oprava podlah dřevěných - broušení hrubé</t>
  </si>
  <si>
    <t>-940531218</t>
  </si>
  <si>
    <t>322</t>
  </si>
  <si>
    <t>775591912</t>
  </si>
  <si>
    <t>Oprava podlah dřevěných - broušení střední</t>
  </si>
  <si>
    <t>1343463827</t>
  </si>
  <si>
    <t>323</t>
  </si>
  <si>
    <t>775591913</t>
  </si>
  <si>
    <t>Oprava podlah dřevěných - broušení jemné</t>
  </si>
  <si>
    <t>-256381395</t>
  </si>
  <si>
    <t>324</t>
  </si>
  <si>
    <t>775591920</t>
  </si>
  <si>
    <t>Oprava podlah dřevěných - vysátí povrchu</t>
  </si>
  <si>
    <t>704998007</t>
  </si>
  <si>
    <t>325</t>
  </si>
  <si>
    <t>775591921</t>
  </si>
  <si>
    <t>Oprava podlah dřevěných - základní lak</t>
  </si>
  <si>
    <t>1469186468</t>
  </si>
  <si>
    <t>326</t>
  </si>
  <si>
    <t>775591922</t>
  </si>
  <si>
    <t>Oprava podlah dřevěných - vrchní lak pro běžnou zátěž</t>
  </si>
  <si>
    <t>213570714</t>
  </si>
  <si>
    <t>327</t>
  </si>
  <si>
    <t>775591926</t>
  </si>
  <si>
    <t>Oprava podlah dřevěných - mezibroušení mezi vrstvami laku</t>
  </si>
  <si>
    <t>-1212258936</t>
  </si>
  <si>
    <t>328</t>
  </si>
  <si>
    <t>775591931</t>
  </si>
  <si>
    <t>Oprava podlah dřevěných - nátěr olejem a voskování</t>
  </si>
  <si>
    <t>96176703</t>
  </si>
  <si>
    <t>329</t>
  </si>
  <si>
    <t>998775112</t>
  </si>
  <si>
    <t>Přesun hmot tonážní pro podlahy skládané s omezením mechanizace v objektech v přes 6 do 12 m</t>
  </si>
  <si>
    <t>-277496457</t>
  </si>
  <si>
    <t>330</t>
  </si>
  <si>
    <t>998775192</t>
  </si>
  <si>
    <t>Příplatek k přesunu hmot tonážní 775 za zvětšený přesun do 100 m</t>
  </si>
  <si>
    <t>1685107750</t>
  </si>
  <si>
    <t>776</t>
  </si>
  <si>
    <t>Podlahy povlakové</t>
  </si>
  <si>
    <t>331</t>
  </si>
  <si>
    <t>776111115</t>
  </si>
  <si>
    <t>Broušení podkladu povlakových podlah před litím stěrky</t>
  </si>
  <si>
    <t>-178663775</t>
  </si>
  <si>
    <t>332</t>
  </si>
  <si>
    <t>776111116</t>
  </si>
  <si>
    <t>Odstranění zbytků lepidla z podkladu povlakových podlah broušením</t>
  </si>
  <si>
    <t>-949108157</t>
  </si>
  <si>
    <t>komora+chodba+spíž</t>
  </si>
  <si>
    <t>2,85+7,59+3,31+0,68</t>
  </si>
  <si>
    <t>333</t>
  </si>
  <si>
    <t>776111311</t>
  </si>
  <si>
    <t>Vysátí podkladu povlakových podlah</t>
  </si>
  <si>
    <t>1019829199</t>
  </si>
  <si>
    <t>334</t>
  </si>
  <si>
    <t>776121321</t>
  </si>
  <si>
    <t>Neředěná penetrace savého podkladu povlakových podlah</t>
  </si>
  <si>
    <t>-1587728173</t>
  </si>
  <si>
    <t>335</t>
  </si>
  <si>
    <t>776141121</t>
  </si>
  <si>
    <t>Stěrka podlahová nivelační pro vyrovnání podkladu povlakových podlah pevnosti 30 MPa tl do 3 mm</t>
  </si>
  <si>
    <t>1156966869</t>
  </si>
  <si>
    <t>336</t>
  </si>
  <si>
    <t>776201811</t>
  </si>
  <si>
    <t>Demontáž lepených povlakových podlah bez podložky ručně</t>
  </si>
  <si>
    <t>-225848677</t>
  </si>
  <si>
    <t>chodba+komora+spíž</t>
  </si>
  <si>
    <t>337</t>
  </si>
  <si>
    <t>776201812</t>
  </si>
  <si>
    <t>Demontáž lepených povlakových podlah s podložkou ručně</t>
  </si>
  <si>
    <t>2078070034</t>
  </si>
  <si>
    <t>kuchyně - korek</t>
  </si>
  <si>
    <t>338</t>
  </si>
  <si>
    <t>776221111.1.1</t>
  </si>
  <si>
    <t>Lepení pásů z PVC standardním lepidlem</t>
  </si>
  <si>
    <t>-2074521375</t>
  </si>
  <si>
    <t>kuchyně+chodba+komora+spíž</t>
  </si>
  <si>
    <t>12,44+7,59+3,31+2,85+0,68</t>
  </si>
  <si>
    <t>339</t>
  </si>
  <si>
    <t>2841115R.1</t>
  </si>
  <si>
    <t>PVC vinyl tl 2,5mm nášlapná vrstva 0,55mm, hořlavost Bfl-s1, třída zátěže 21/42, útlum 15dB - Ultimo LVT 55 Summer Oak 24244</t>
  </si>
  <si>
    <t>-1255644415</t>
  </si>
  <si>
    <t>26,87*1,1 'Přepočtené koeficientem množství</t>
  </si>
  <si>
    <t>340</t>
  </si>
  <si>
    <t>776223111</t>
  </si>
  <si>
    <t>Spoj povlakových podlahovin z PVC svařováním za tepla</t>
  </si>
  <si>
    <t>144275467</t>
  </si>
  <si>
    <t>341</t>
  </si>
  <si>
    <t>776411111</t>
  </si>
  <si>
    <t>Montáž obvodových soklíků výšky do 80 mm</t>
  </si>
  <si>
    <t>-1547560513</t>
  </si>
  <si>
    <t>0,95*2+0,72*2-0,6</t>
  </si>
  <si>
    <t>342</t>
  </si>
  <si>
    <t>28411009</t>
  </si>
  <si>
    <t>lišta soklová PVC 18x80mm</t>
  </si>
  <si>
    <t>570781356</t>
  </si>
  <si>
    <t>9,45*1,05 'Přepočtené koeficientem množství</t>
  </si>
  <si>
    <t>343</t>
  </si>
  <si>
    <t>776991111</t>
  </si>
  <si>
    <t>Spárování silikonem</t>
  </si>
  <si>
    <t>183111032</t>
  </si>
  <si>
    <t>soklík podlaha</t>
  </si>
  <si>
    <t>5,16*2+1,47*2+2,25*2+1,47*2</t>
  </si>
  <si>
    <t>2,89*2+4,17*2+0,4*2</t>
  </si>
  <si>
    <t>344</t>
  </si>
  <si>
    <t>998776112</t>
  </si>
  <si>
    <t>Přesun hmot tonážní pro podlahy povlakové s omezením mechanizace v objektech v přes 6 do 12 m</t>
  </si>
  <si>
    <t>2107730071</t>
  </si>
  <si>
    <t>345</t>
  </si>
  <si>
    <t>998776192</t>
  </si>
  <si>
    <t>Příplatek k přesunu hmot tonážní 776 za zvětšený přesun do 100 m</t>
  </si>
  <si>
    <t>-2063842887</t>
  </si>
  <si>
    <t>781</t>
  </si>
  <si>
    <t>Dokončovací práce - obklady</t>
  </si>
  <si>
    <t>346</t>
  </si>
  <si>
    <t>781111011</t>
  </si>
  <si>
    <t>Ometení (oprášení) stěny při přípravě podkladu</t>
  </si>
  <si>
    <t>-392966162</t>
  </si>
  <si>
    <t>347</t>
  </si>
  <si>
    <t>781121011</t>
  </si>
  <si>
    <t>Nátěr penetrační na stěnu</t>
  </si>
  <si>
    <t>1306531124</t>
  </si>
  <si>
    <t>348</t>
  </si>
  <si>
    <t>781131251</t>
  </si>
  <si>
    <t>Izolace pod obklad těsnící manžetou pro prostupy potrubí</t>
  </si>
  <si>
    <t>219488172</t>
  </si>
  <si>
    <t>koupelna byterie sprcha</t>
  </si>
  <si>
    <t>349</t>
  </si>
  <si>
    <t>781474164.1</t>
  </si>
  <si>
    <t>Montáž obkladů vnitřních keramických velkoformátových z dekorů přes 4 do 6 ks/m2 lepených flexibilním lepidlem</t>
  </si>
  <si>
    <t>-146184421</t>
  </si>
  <si>
    <t>(0,86*2+1,09*2)*1,5-0,6*1,5</t>
  </si>
  <si>
    <t>(1,67*2+1,55*2)*2,1-0,6*1,97</t>
  </si>
  <si>
    <t>350</t>
  </si>
  <si>
    <t>-509778206</t>
  </si>
  <si>
    <t>17,292*1,15 'Přepočtené koeficientem množství</t>
  </si>
  <si>
    <t>351</t>
  </si>
  <si>
    <t>781477111</t>
  </si>
  <si>
    <t>Příplatek k montáži obkladů vnitřních keramických hladkých za plochu do 10 m2</t>
  </si>
  <si>
    <t>2015364495</t>
  </si>
  <si>
    <t>352</t>
  </si>
  <si>
    <t>781491011</t>
  </si>
  <si>
    <t>Montáž zrcadel plochy do 1 m2 lepených silikonovým tmelem na podkladní omítku</t>
  </si>
  <si>
    <t>803074074</t>
  </si>
  <si>
    <t>0,75*1</t>
  </si>
  <si>
    <t>353</t>
  </si>
  <si>
    <t>63465126</t>
  </si>
  <si>
    <t>zrcadlo nemontované čiré tl 5mm max rozměr 3210x2250mm</t>
  </si>
  <si>
    <t>1182385817</t>
  </si>
  <si>
    <t>0,75*1,1 'Přepočtené koeficientem množství</t>
  </si>
  <si>
    <t>354</t>
  </si>
  <si>
    <t>781491822</t>
  </si>
  <si>
    <t>Demontáž vanových dvířek plastových lepených s rámem</t>
  </si>
  <si>
    <t>-2069368370</t>
  </si>
  <si>
    <t>355</t>
  </si>
  <si>
    <t>781492111</t>
  </si>
  <si>
    <t>Montáž profilů rohových kladených do malty</t>
  </si>
  <si>
    <t>-326541814</t>
  </si>
  <si>
    <t>6+9</t>
  </si>
  <si>
    <t>356</t>
  </si>
  <si>
    <t>19416008</t>
  </si>
  <si>
    <t>lišta ukončovací hliníková 10mm</t>
  </si>
  <si>
    <t>126617067</t>
  </si>
  <si>
    <t>15*1,05 'Přepočtené koeficientem množství</t>
  </si>
  <si>
    <t>357</t>
  </si>
  <si>
    <t>781492151</t>
  </si>
  <si>
    <t>Montáž profilů ukončovacích kladených do malty</t>
  </si>
  <si>
    <t>422108195</t>
  </si>
  <si>
    <t>358</t>
  </si>
  <si>
    <t>-1819714861</t>
  </si>
  <si>
    <t>9,14*1,05 'Přepočtené koeficientem množství</t>
  </si>
  <si>
    <t>359</t>
  </si>
  <si>
    <t>781493610</t>
  </si>
  <si>
    <t>Montáž vanových plastových dvířek lepených s uchycením na magnet</t>
  </si>
  <si>
    <t>2078172362</t>
  </si>
  <si>
    <t>vodoměr</t>
  </si>
  <si>
    <t>360</t>
  </si>
  <si>
    <t>56245722</t>
  </si>
  <si>
    <t>dvířka vanová bílá 200x300mm</t>
  </si>
  <si>
    <t>-1726809671</t>
  </si>
  <si>
    <t>361</t>
  </si>
  <si>
    <t>56245726</t>
  </si>
  <si>
    <t>dvířka vanová bílá 150x150mm</t>
  </si>
  <si>
    <t>-1047548132</t>
  </si>
  <si>
    <t>362</t>
  </si>
  <si>
    <t>781495141</t>
  </si>
  <si>
    <t>Průnik obkladem kruhový do DN 30</t>
  </si>
  <si>
    <t>-1279539704</t>
  </si>
  <si>
    <t>koupelna sprchová a umyvadlová baterie</t>
  </si>
  <si>
    <t>2+2</t>
  </si>
  <si>
    <t>363</t>
  </si>
  <si>
    <t>781495142</t>
  </si>
  <si>
    <t>Průnik obkladem kruhový přes DN 30 do DN 90</t>
  </si>
  <si>
    <t>-311891801</t>
  </si>
  <si>
    <t>zásuvky a vypínače</t>
  </si>
  <si>
    <t>sifon umyvadlo</t>
  </si>
  <si>
    <t>364</t>
  </si>
  <si>
    <t>781495143</t>
  </si>
  <si>
    <t>Průnik obkladem kruhový přes DN 90</t>
  </si>
  <si>
    <t>-1776368403</t>
  </si>
  <si>
    <t>365</t>
  </si>
  <si>
    <t>781495211</t>
  </si>
  <si>
    <t>Čištění vnitřních ploch stěn po provedení obkladu chemickými prostředky</t>
  </si>
  <si>
    <t>95158432</t>
  </si>
  <si>
    <t>366</t>
  </si>
  <si>
    <t>998781112</t>
  </si>
  <si>
    <t>Přesun hmot tonážní pro obklady keramické s omezením mechanizace v objektech v přes 6 do 12 m</t>
  </si>
  <si>
    <t>-1753771207</t>
  </si>
  <si>
    <t>367</t>
  </si>
  <si>
    <t>998781192</t>
  </si>
  <si>
    <t>Příplatek k přesunu hmot tonážní 781 za zvětšený přesun do 100 m</t>
  </si>
  <si>
    <t>-1406241257</t>
  </si>
  <si>
    <t>783</t>
  </si>
  <si>
    <t>Dokončovací práce - nátěry</t>
  </si>
  <si>
    <t>368</t>
  </si>
  <si>
    <t>783101201</t>
  </si>
  <si>
    <t>Hrubé obroušení podkladu truhlářských konstrukcí před provedením nátěru</t>
  </si>
  <si>
    <t>-828079509</t>
  </si>
  <si>
    <t>vestavěná skříň chodba nad plynoměrem</t>
  </si>
  <si>
    <t>(0,5*2,8*2)</t>
  </si>
  <si>
    <t>369</t>
  </si>
  <si>
    <t>783101203</t>
  </si>
  <si>
    <t>Jemné obroušení podkladu truhlářských konstrukcí před provedením nátěru</t>
  </si>
  <si>
    <t>216478526</t>
  </si>
  <si>
    <t>370</t>
  </si>
  <si>
    <t>783101403</t>
  </si>
  <si>
    <t>Oprášení podkladu truhlářských konstrukcí před provedením nátěru</t>
  </si>
  <si>
    <t>-167400714</t>
  </si>
  <si>
    <t>371</t>
  </si>
  <si>
    <t>783106805</t>
  </si>
  <si>
    <t>Odstranění nátěrů z truhlářských konstrukcí opálením</t>
  </si>
  <si>
    <t>1135336093</t>
  </si>
  <si>
    <t>372</t>
  </si>
  <si>
    <t>783113101</t>
  </si>
  <si>
    <t>Jednonásobný napouštěcí syntetický nátěr truhlářských konstrukcí</t>
  </si>
  <si>
    <t>2013690364</t>
  </si>
  <si>
    <t>373</t>
  </si>
  <si>
    <t>783114101</t>
  </si>
  <si>
    <t>Základní jednonásobný syntetický nátěr truhlářských konstrukcí</t>
  </si>
  <si>
    <t>1113638056</t>
  </si>
  <si>
    <t>374</t>
  </si>
  <si>
    <t>783117101</t>
  </si>
  <si>
    <t>Krycí jednonásobný syntetický nátěr truhlářských konstrukcí</t>
  </si>
  <si>
    <t>-218440221</t>
  </si>
  <si>
    <t>375</t>
  </si>
  <si>
    <t>783118211</t>
  </si>
  <si>
    <t>Lakovací dvojnásobný syntetický nátěr truhlářských konstrukcí s mezibroušením</t>
  </si>
  <si>
    <t>71231308</t>
  </si>
  <si>
    <t>376</t>
  </si>
  <si>
    <t>783122131</t>
  </si>
  <si>
    <t>Plošné (plné) tmelení truhlářských konstrukcí včetně přebroušení disperzním tmelem</t>
  </si>
  <si>
    <t>312760366</t>
  </si>
  <si>
    <t>377</t>
  </si>
  <si>
    <t>783301313</t>
  </si>
  <si>
    <t>Odmaštění zámečnických konstrukcí ředidlovým odmašťovačem</t>
  </si>
  <si>
    <t>1156992151</t>
  </si>
  <si>
    <t>zárubně</t>
  </si>
  <si>
    <t>0,3*5*8</t>
  </si>
  <si>
    <t>378</t>
  </si>
  <si>
    <t>783301401</t>
  </si>
  <si>
    <t>Ometení zámečnických konstrukcí</t>
  </si>
  <si>
    <t>-1419901531</t>
  </si>
  <si>
    <t>379</t>
  </si>
  <si>
    <t>783314101</t>
  </si>
  <si>
    <t>Základní jednonásobný syntetický nátěr zámečnických konstrukcí</t>
  </si>
  <si>
    <t>453569675</t>
  </si>
  <si>
    <t>380</t>
  </si>
  <si>
    <t>783315101</t>
  </si>
  <si>
    <t>Mezinátěr jednonásobný syntetický standardní zámečnických konstrukcí</t>
  </si>
  <si>
    <t>-98074908</t>
  </si>
  <si>
    <t>381</t>
  </si>
  <si>
    <t>783317101</t>
  </si>
  <si>
    <t>Krycí jednonásobný syntetický standardní nátěr zámečnických konstrukcí</t>
  </si>
  <si>
    <t>-2006676288</t>
  </si>
  <si>
    <t>382</t>
  </si>
  <si>
    <t>783352101</t>
  </si>
  <si>
    <t>Tmelení včetně přebroušení zámečnických konstrukcí polyesterovým tmelem</t>
  </si>
  <si>
    <t>-670884444</t>
  </si>
  <si>
    <t>383</t>
  </si>
  <si>
    <t>783601341</t>
  </si>
  <si>
    <t>Odrezivění litinových otopných těles před provedením nátěru</t>
  </si>
  <si>
    <t>-1532517092</t>
  </si>
  <si>
    <t>0,35*11+0,35*16</t>
  </si>
  <si>
    <t>384</t>
  </si>
  <si>
    <t>783601345</t>
  </si>
  <si>
    <t>Odmaštění litinových otopných těles odmašťovačem vodou ředitelným před provedením nátěru</t>
  </si>
  <si>
    <t>-131272474</t>
  </si>
  <si>
    <t>385</t>
  </si>
  <si>
    <t>783601441</t>
  </si>
  <si>
    <t>Ometením litinových otopných těles před provedením nátěru</t>
  </si>
  <si>
    <t>-1518374749</t>
  </si>
  <si>
    <t>386</t>
  </si>
  <si>
    <t>783601713</t>
  </si>
  <si>
    <t>Odmaštění vodou ředitelným odmašťovačem potrubí DN do 50 mm</t>
  </si>
  <si>
    <t>414684870</t>
  </si>
  <si>
    <t>387</t>
  </si>
  <si>
    <t>783614141</t>
  </si>
  <si>
    <t>Základní jednonásobný syntetický nátěr litinových otopných těles</t>
  </si>
  <si>
    <t>1279459565</t>
  </si>
  <si>
    <t>388</t>
  </si>
  <si>
    <t>783614551</t>
  </si>
  <si>
    <t>Základní jednonásobný syntetický nátěr potrubí DN do 50 mm</t>
  </si>
  <si>
    <t>-1196232832</t>
  </si>
  <si>
    <t>389</t>
  </si>
  <si>
    <t>783615551</t>
  </si>
  <si>
    <t>Mezinátěr jednonásobný syntetický nátěr potrubí DN do 50 mm</t>
  </si>
  <si>
    <t>-2077949643</t>
  </si>
  <si>
    <t>390</t>
  </si>
  <si>
    <t>783617147</t>
  </si>
  <si>
    <t>Krycí dvojnásobný syntetický nátěr litinových otopných těles</t>
  </si>
  <si>
    <t>884939156</t>
  </si>
  <si>
    <t>391</t>
  </si>
  <si>
    <t>783617611</t>
  </si>
  <si>
    <t>Krycí dvojnásobný syntetický nátěr potrubí DN do 50 mm</t>
  </si>
  <si>
    <t>-1535286652</t>
  </si>
  <si>
    <t>392</t>
  </si>
  <si>
    <t>783652111</t>
  </si>
  <si>
    <t>Tmelení článkových otopných těles polyesterovým tmelem</t>
  </si>
  <si>
    <t>-1928271850</t>
  </si>
  <si>
    <t>393</t>
  </si>
  <si>
    <t>783652331</t>
  </si>
  <si>
    <t>Tmelení polyesterovým tmelem potrubí DN do 50 mm</t>
  </si>
  <si>
    <t>-2023573441</t>
  </si>
  <si>
    <t>784</t>
  </si>
  <si>
    <t>Dokončovací práce - malby a tapety</t>
  </si>
  <si>
    <t>394</t>
  </si>
  <si>
    <t>784111001</t>
  </si>
  <si>
    <t>Oprášení (ometení ) podkladu v místnostech v do 3,80 m</t>
  </si>
  <si>
    <t>-350100114</t>
  </si>
  <si>
    <t>395</t>
  </si>
  <si>
    <t>784111011</t>
  </si>
  <si>
    <t>Obroušení podkladu omítnutého v místnostech v do 3,80 m</t>
  </si>
  <si>
    <t>-1552527195</t>
  </si>
  <si>
    <t>396</t>
  </si>
  <si>
    <t>784131013</t>
  </si>
  <si>
    <t>Odstranění lepených tapet s makulaturou ze stěn v do 3,80 m</t>
  </si>
  <si>
    <t>1245657859</t>
  </si>
  <si>
    <t>na stěnách - chodba, WC</t>
  </si>
  <si>
    <t>(5,16*2+1,47*2+2,25*2+1,47*2)*3,03-0,8*1,97*6-0,6*1,97*3</t>
  </si>
  <si>
    <t>(1,09*2+0,86*2)*2,5-0,6*1,97</t>
  </si>
  <si>
    <t>397</t>
  </si>
  <si>
    <t>784161001</t>
  </si>
  <si>
    <t>Tmelení spar a rohů šířky do 3 mm akrylátovým tmelem v místnostech v do 3,80 m</t>
  </si>
  <si>
    <t>-1841157318</t>
  </si>
  <si>
    <t>trhliny v omítkách</t>
  </si>
  <si>
    <t>398</t>
  </si>
  <si>
    <t>784171101</t>
  </si>
  <si>
    <t>Zakrytí vnitřních podlah včetně pozdějšího odkrytí</t>
  </si>
  <si>
    <t>-2082545935</t>
  </si>
  <si>
    <t>399</t>
  </si>
  <si>
    <t>58124844</t>
  </si>
  <si>
    <t>fólie pro malířské potřeby zakrývací tl 25µ 4x5m</t>
  </si>
  <si>
    <t>-1750449853</t>
  </si>
  <si>
    <t>61,22*1,05 'Přepočtené koeficientem množství</t>
  </si>
  <si>
    <t>400</t>
  </si>
  <si>
    <t>784171121</t>
  </si>
  <si>
    <t>Zakrytí vnitřních ploch konstrukcí nebo prvků v místnostech v do 3,80 m</t>
  </si>
  <si>
    <t>-1618989904</t>
  </si>
  <si>
    <t>401</t>
  </si>
  <si>
    <t>58124842</t>
  </si>
  <si>
    <t>fólie pro malířské potřeby zakrývací tl 7µ 4x5m</t>
  </si>
  <si>
    <t>1174567114</t>
  </si>
  <si>
    <t>30*1,05 'Přepočtené koeficientem množství</t>
  </si>
  <si>
    <t>402</t>
  </si>
  <si>
    <t>784181121</t>
  </si>
  <si>
    <t>Hloubková jednonásobná bezbarvá penetrace podkladu v místnostech v do 3,80 m</t>
  </si>
  <si>
    <t>-605749817</t>
  </si>
  <si>
    <t>403</t>
  </si>
  <si>
    <t>784211101</t>
  </si>
  <si>
    <t>Dvojnásobné bílé malby ze směsí za mokra výborně oděruvzdorných v místnostech v do 3,80 m</t>
  </si>
  <si>
    <t>796440900</t>
  </si>
  <si>
    <t>Stropy</t>
  </si>
  <si>
    <t>61,22</t>
  </si>
  <si>
    <t>Stěny</t>
  </si>
  <si>
    <t>(5,26*2+1,47*2+0,6*2)*3,03-0,8*1,97*6-0,6*1,97*3</t>
  </si>
  <si>
    <t>(1,125*2+2,53*2)*3,03-0,6*1,97</t>
  </si>
  <si>
    <t>(4,17*2+2,89*2)*2,85-0,8*1,97-0,6*1,97-1,3*2,3</t>
  </si>
  <si>
    <t>(2,92*2+4,17*2+4,08*2+4,17*2)*2,85-0,8*1,97*2-2,08*1,45*2</t>
  </si>
  <si>
    <t>(1,67*2+1,55*2)*3,03-0,6*1,97</t>
  </si>
  <si>
    <t>(0,86*2+1,09*2)*2,85-0,6*1,97</t>
  </si>
  <si>
    <t>Obklad</t>
  </si>
  <si>
    <t>přívod do bytu</t>
  </si>
  <si>
    <t>404</t>
  </si>
  <si>
    <t>784211141</t>
  </si>
  <si>
    <t>Příplatek k cenám 2x maleb ze směsí za mokra oděruvzdorných za provádění pl do 5 m2</t>
  </si>
  <si>
    <t>863690575</t>
  </si>
  <si>
    <t>0,94+2,59</t>
  </si>
  <si>
    <t>(1,67*2+1,55*2)*2,85-0,6*1,97</t>
  </si>
  <si>
    <t>Práce a dodávky M</t>
  </si>
  <si>
    <t>22-M</t>
  </si>
  <si>
    <t>Montáže technologických zařízení pro dopravní stavby</t>
  </si>
  <si>
    <t>405</t>
  </si>
  <si>
    <t>228301202</t>
  </si>
  <si>
    <t>Demontáž zásuvky telefonní čtyřpólové na povrchu</t>
  </si>
  <si>
    <t>990603581</t>
  </si>
  <si>
    <t>kuchyně+pokoj</t>
  </si>
  <si>
    <t>HZS</t>
  </si>
  <si>
    <t>Hodinové zúčtovací sazby</t>
  </si>
  <si>
    <t>406</t>
  </si>
  <si>
    <t>HZS1291</t>
  </si>
  <si>
    <t>Hodinová zúčtovací sazba pomocný stavební dělník</t>
  </si>
  <si>
    <t>hod</t>
  </si>
  <si>
    <t>512</t>
  </si>
  <si>
    <t>2042097502</t>
  </si>
  <si>
    <t>kompletní úklid společných prostor po dokončení stavby</t>
  </si>
  <si>
    <t>omytí zábradlí, parapetů, niky schodiště, vytření , zakrývání při malbě schodiště atd.</t>
  </si>
  <si>
    <t>407</t>
  </si>
  <si>
    <t>HZS2232</t>
  </si>
  <si>
    <t>Hodinová zúčtovací sazba elektrikář odborný - revize atd.</t>
  </si>
  <si>
    <t>-1394658415</t>
  </si>
  <si>
    <t>VRN</t>
  </si>
  <si>
    <t>Vedlejší rozpočtové náklady</t>
  </si>
  <si>
    <t>VRN3</t>
  </si>
  <si>
    <t>Zařízení staveniště</t>
  </si>
  <si>
    <t>408</t>
  </si>
  <si>
    <t>030001000</t>
  </si>
  <si>
    <t>den</t>
  </si>
  <si>
    <t>1024</t>
  </si>
  <si>
    <t>1798621543</t>
  </si>
  <si>
    <t>VRN7</t>
  </si>
  <si>
    <t>Provozní vlivy</t>
  </si>
  <si>
    <t>409</t>
  </si>
  <si>
    <t>070001000</t>
  </si>
  <si>
    <t>-1502479918</t>
  </si>
  <si>
    <t>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</si>
</sst>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2"/>
      <c r="AL5" s="22"/>
      <c r="AM5" s="22"/>
      <c r="AN5" s="22"/>
      <c r="AO5" s="22"/>
      <c r="AP5" s="22"/>
      <c r="AQ5" s="22"/>
      <c r="AR5" s="20"/>
      <c r="BE5" s="24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2"/>
      <c r="AL6" s="22"/>
      <c r="AM6" s="22"/>
      <c r="AN6" s="22"/>
      <c r="AO6" s="22"/>
      <c r="AP6" s="22"/>
      <c r="AQ6" s="22"/>
      <c r="AR6" s="20"/>
      <c r="BE6" s="24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4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7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47"/>
      <c r="BS13" s="17" t="s">
        <v>6</v>
      </c>
    </row>
    <row r="14" spans="1:74" ht="12.75">
      <c r="B14" s="21"/>
      <c r="C14" s="22"/>
      <c r="D14" s="22"/>
      <c r="E14" s="252" t="s">
        <v>28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4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7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47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7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47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7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7"/>
    </row>
    <row r="23" spans="1:71" s="1" customFormat="1" ht="16.5" customHeight="1">
      <c r="B23" s="21"/>
      <c r="C23" s="22"/>
      <c r="D23" s="22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2"/>
      <c r="AP23" s="22"/>
      <c r="AQ23" s="22"/>
      <c r="AR23" s="20"/>
      <c r="BE23" s="24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7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5">
        <f>ROUND(AG94,2)</f>
        <v>0</v>
      </c>
      <c r="AL26" s="256"/>
      <c r="AM26" s="256"/>
      <c r="AN26" s="256"/>
      <c r="AO26" s="256"/>
      <c r="AP26" s="36"/>
      <c r="AQ26" s="36"/>
      <c r="AR26" s="39"/>
      <c r="BE26" s="24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7" t="s">
        <v>34</v>
      </c>
      <c r="M28" s="257"/>
      <c r="N28" s="257"/>
      <c r="O28" s="257"/>
      <c r="P28" s="257"/>
      <c r="Q28" s="36"/>
      <c r="R28" s="36"/>
      <c r="S28" s="36"/>
      <c r="T28" s="36"/>
      <c r="U28" s="36"/>
      <c r="V28" s="36"/>
      <c r="W28" s="257" t="s">
        <v>35</v>
      </c>
      <c r="X28" s="257"/>
      <c r="Y28" s="257"/>
      <c r="Z28" s="257"/>
      <c r="AA28" s="257"/>
      <c r="AB28" s="257"/>
      <c r="AC28" s="257"/>
      <c r="AD28" s="257"/>
      <c r="AE28" s="257"/>
      <c r="AF28" s="36"/>
      <c r="AG28" s="36"/>
      <c r="AH28" s="36"/>
      <c r="AI28" s="36"/>
      <c r="AJ28" s="36"/>
      <c r="AK28" s="257" t="s">
        <v>36</v>
      </c>
      <c r="AL28" s="257"/>
      <c r="AM28" s="257"/>
      <c r="AN28" s="257"/>
      <c r="AO28" s="257"/>
      <c r="AP28" s="36"/>
      <c r="AQ28" s="36"/>
      <c r="AR28" s="39"/>
      <c r="BE28" s="247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60">
        <v>0.21</v>
      </c>
      <c r="M29" s="259"/>
      <c r="N29" s="259"/>
      <c r="O29" s="259"/>
      <c r="P29" s="259"/>
      <c r="Q29" s="41"/>
      <c r="R29" s="41"/>
      <c r="S29" s="41"/>
      <c r="T29" s="41"/>
      <c r="U29" s="41"/>
      <c r="V29" s="41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58">
        <f>ROUND(AV94, 2)</f>
        <v>0</v>
      </c>
      <c r="AL29" s="259"/>
      <c r="AM29" s="259"/>
      <c r="AN29" s="259"/>
      <c r="AO29" s="259"/>
      <c r="AP29" s="41"/>
      <c r="AQ29" s="41"/>
      <c r="AR29" s="42"/>
      <c r="BE29" s="248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60">
        <v>0.12</v>
      </c>
      <c r="M30" s="259"/>
      <c r="N30" s="259"/>
      <c r="O30" s="259"/>
      <c r="P30" s="259"/>
      <c r="Q30" s="41"/>
      <c r="R30" s="41"/>
      <c r="S30" s="41"/>
      <c r="T30" s="41"/>
      <c r="U30" s="41"/>
      <c r="V30" s="41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58">
        <f>ROUND(AW94, 2)</f>
        <v>0</v>
      </c>
      <c r="AL30" s="259"/>
      <c r="AM30" s="259"/>
      <c r="AN30" s="259"/>
      <c r="AO30" s="259"/>
      <c r="AP30" s="41"/>
      <c r="AQ30" s="41"/>
      <c r="AR30" s="42"/>
      <c r="BE30" s="248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60">
        <v>0.21</v>
      </c>
      <c r="M31" s="259"/>
      <c r="N31" s="259"/>
      <c r="O31" s="259"/>
      <c r="P31" s="259"/>
      <c r="Q31" s="41"/>
      <c r="R31" s="41"/>
      <c r="S31" s="41"/>
      <c r="T31" s="41"/>
      <c r="U31" s="41"/>
      <c r="V31" s="41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1"/>
      <c r="AG31" s="41"/>
      <c r="AH31" s="41"/>
      <c r="AI31" s="41"/>
      <c r="AJ31" s="41"/>
      <c r="AK31" s="258">
        <v>0</v>
      </c>
      <c r="AL31" s="259"/>
      <c r="AM31" s="259"/>
      <c r="AN31" s="259"/>
      <c r="AO31" s="259"/>
      <c r="AP31" s="41"/>
      <c r="AQ31" s="41"/>
      <c r="AR31" s="42"/>
      <c r="BE31" s="248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60">
        <v>0.12</v>
      </c>
      <c r="M32" s="259"/>
      <c r="N32" s="259"/>
      <c r="O32" s="259"/>
      <c r="P32" s="259"/>
      <c r="Q32" s="41"/>
      <c r="R32" s="41"/>
      <c r="S32" s="41"/>
      <c r="T32" s="41"/>
      <c r="U32" s="41"/>
      <c r="V32" s="41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1"/>
      <c r="AG32" s="41"/>
      <c r="AH32" s="41"/>
      <c r="AI32" s="41"/>
      <c r="AJ32" s="41"/>
      <c r="AK32" s="258">
        <v>0</v>
      </c>
      <c r="AL32" s="259"/>
      <c r="AM32" s="259"/>
      <c r="AN32" s="259"/>
      <c r="AO32" s="259"/>
      <c r="AP32" s="41"/>
      <c r="AQ32" s="41"/>
      <c r="AR32" s="42"/>
      <c r="BE32" s="248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60">
        <v>0</v>
      </c>
      <c r="M33" s="259"/>
      <c r="N33" s="259"/>
      <c r="O33" s="259"/>
      <c r="P33" s="259"/>
      <c r="Q33" s="41"/>
      <c r="R33" s="41"/>
      <c r="S33" s="41"/>
      <c r="T33" s="41"/>
      <c r="U33" s="41"/>
      <c r="V33" s="41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1"/>
      <c r="AG33" s="41"/>
      <c r="AH33" s="41"/>
      <c r="AI33" s="41"/>
      <c r="AJ33" s="41"/>
      <c r="AK33" s="258">
        <v>0</v>
      </c>
      <c r="AL33" s="259"/>
      <c r="AM33" s="259"/>
      <c r="AN33" s="259"/>
      <c r="AO33" s="259"/>
      <c r="AP33" s="41"/>
      <c r="AQ33" s="41"/>
      <c r="AR33" s="42"/>
      <c r="BE33" s="24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7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1" t="s">
        <v>45</v>
      </c>
      <c r="Y35" s="262"/>
      <c r="Z35" s="262"/>
      <c r="AA35" s="262"/>
      <c r="AB35" s="262"/>
      <c r="AC35" s="45"/>
      <c r="AD35" s="45"/>
      <c r="AE35" s="45"/>
      <c r="AF35" s="45"/>
      <c r="AG35" s="45"/>
      <c r="AH35" s="45"/>
      <c r="AI35" s="45"/>
      <c r="AJ35" s="45"/>
      <c r="AK35" s="263">
        <f>SUM(AK26:AK33)</f>
        <v>0</v>
      </c>
      <c r="AL35" s="262"/>
      <c r="AM35" s="262"/>
      <c r="AN35" s="262"/>
      <c r="AO35" s="26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2024-01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5" t="str">
        <f>K6</f>
        <v>Oprava bytů MČ Praha 6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7" t="str">
        <f>IF(AN8= "","",AN8)</f>
        <v>4. 1. 2024</v>
      </c>
      <c r="AN87" s="26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68" t="str">
        <f>IF(E17="","",E17)</f>
        <v xml:space="preserve"> </v>
      </c>
      <c r="AN89" s="269"/>
      <c r="AO89" s="269"/>
      <c r="AP89" s="269"/>
      <c r="AQ89" s="36"/>
      <c r="AR89" s="39"/>
      <c r="AS89" s="270" t="s">
        <v>53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68" t="str">
        <f>IF(E20="","",E20)</f>
        <v xml:space="preserve"> </v>
      </c>
      <c r="AN90" s="269"/>
      <c r="AO90" s="269"/>
      <c r="AP90" s="269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6" t="s">
        <v>54</v>
      </c>
      <c r="D92" s="277"/>
      <c r="E92" s="277"/>
      <c r="F92" s="277"/>
      <c r="G92" s="277"/>
      <c r="H92" s="73"/>
      <c r="I92" s="278" t="s">
        <v>55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56</v>
      </c>
      <c r="AH92" s="277"/>
      <c r="AI92" s="277"/>
      <c r="AJ92" s="277"/>
      <c r="AK92" s="277"/>
      <c r="AL92" s="277"/>
      <c r="AM92" s="277"/>
      <c r="AN92" s="278" t="s">
        <v>57</v>
      </c>
      <c r="AO92" s="277"/>
      <c r="AP92" s="280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24.75" customHeight="1">
      <c r="A95" s="93" t="s">
        <v>77</v>
      </c>
      <c r="B95" s="94"/>
      <c r="C95" s="95"/>
      <c r="D95" s="283" t="s">
        <v>78</v>
      </c>
      <c r="E95" s="283"/>
      <c r="F95" s="283"/>
      <c r="G95" s="283"/>
      <c r="H95" s="283"/>
      <c r="I95" s="96"/>
      <c r="J95" s="283" t="s">
        <v>79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'02 - Oprava bytu Bělohors...'!J30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7" t="s">
        <v>80</v>
      </c>
      <c r="AR95" s="98"/>
      <c r="AS95" s="99">
        <v>0</v>
      </c>
      <c r="AT95" s="100">
        <f>ROUND(SUM(AV95:AW95),2)</f>
        <v>0</v>
      </c>
      <c r="AU95" s="101">
        <f>'02 - Oprava bytu Bělohors...'!P150</f>
        <v>0</v>
      </c>
      <c r="AV95" s="100">
        <f>'02 - Oprava bytu Bělohors...'!J33</f>
        <v>0</v>
      </c>
      <c r="AW95" s="100">
        <f>'02 - Oprava bytu Bělohors...'!J34</f>
        <v>0</v>
      </c>
      <c r="AX95" s="100">
        <f>'02 - Oprava bytu Bělohors...'!J35</f>
        <v>0</v>
      </c>
      <c r="AY95" s="100">
        <f>'02 - Oprava bytu Bělohors...'!J36</f>
        <v>0</v>
      </c>
      <c r="AZ95" s="100">
        <f>'02 - Oprava bytu Bělohors...'!F33</f>
        <v>0</v>
      </c>
      <c r="BA95" s="100">
        <f>'02 - Oprava bytu Bělohors...'!F34</f>
        <v>0</v>
      </c>
      <c r="BB95" s="100">
        <f>'02 - Oprava bytu Bělohors...'!F35</f>
        <v>0</v>
      </c>
      <c r="BC95" s="100">
        <f>'02 - Oprava bytu Bělohors...'!F36</f>
        <v>0</v>
      </c>
      <c r="BD95" s="102">
        <f>'02 - Oprava bytu Bělohors...'!F37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81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SofYqtkwB7jF99Bs5/tLRyI4IFLhGL8PqKBPPrnbRLj/EpyLsOvejVX2be1tzEbMlztxqSX3xsVV1HFVcxv5Qg==" saltValue="pV2Dpbt4VxU53Um6+42dcr68LW1lva6yOLP8vKvnlMZ2o73lhA8JR2cZ8xcVBmzEgKovIb7ICDAjuCCwBiuho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Oprava bytu Bělohor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24"/>
  <sheetViews>
    <sheetView showGridLines="0" tabSelected="1" workbookViewId="0">
      <selection activeCell="G8" sqref="G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" t="s">
        <v>2089</v>
      </c>
    </row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81</v>
      </c>
    </row>
    <row r="4" spans="1:46" s="1" customFormat="1" ht="24.95" customHeight="1">
      <c r="B4" s="20"/>
      <c r="D4" s="106" t="s">
        <v>83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7" t="str">
        <f>'Rekapitulace stavby'!K6</f>
        <v>Oprava bytů MČ Praha 6</v>
      </c>
      <c r="F7" s="288"/>
      <c r="G7" s="288"/>
      <c r="H7" s="288"/>
      <c r="L7" s="20"/>
    </row>
    <row r="8" spans="1:46" s="2" customFormat="1" ht="12" customHeight="1">
      <c r="A8" s="34"/>
      <c r="B8" s="39"/>
      <c r="C8" s="34"/>
      <c r="D8" s="108" t="s">
        <v>84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9" t="s">
        <v>85</v>
      </c>
      <c r="F9" s="290"/>
      <c r="G9" s="290"/>
      <c r="H9" s="29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>
        <v>45467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tr">
        <f>IF('Rekapitulace stavby'!E11="","",'Rekapitulace stavby'!E11)</f>
        <v xml:space="preserve"> </v>
      </c>
      <c r="F15" s="34"/>
      <c r="G15" s="34"/>
      <c r="H15" s="34"/>
      <c r="I15" s="108" t="s">
        <v>26</v>
      </c>
      <c r="J15" s="109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27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1" t="str">
        <f>'Rekapitulace stavby'!E14</f>
        <v>Vyplň údaj</v>
      </c>
      <c r="F18" s="292"/>
      <c r="G18" s="292"/>
      <c r="H18" s="292"/>
      <c r="I18" s="108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29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26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30</v>
      </c>
      <c r="E23" s="34"/>
      <c r="F23" s="34"/>
      <c r="G23" s="34"/>
      <c r="H23" s="34"/>
      <c r="I23" s="108" t="s">
        <v>25</v>
      </c>
      <c r="J23" s="109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tr">
        <f>IF('Rekapitulace stavby'!E20="","",'Rekapitulace stavby'!E20)</f>
        <v xml:space="preserve"> </v>
      </c>
      <c r="F24" s="34"/>
      <c r="G24" s="34"/>
      <c r="H24" s="34"/>
      <c r="I24" s="108" t="s">
        <v>26</v>
      </c>
      <c r="J24" s="109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3" t="s">
        <v>1</v>
      </c>
      <c r="F27" s="293"/>
      <c r="G27" s="293"/>
      <c r="H27" s="29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33</v>
      </c>
      <c r="E30" s="34"/>
      <c r="F30" s="34"/>
      <c r="G30" s="34"/>
      <c r="H30" s="34"/>
      <c r="I30" s="34"/>
      <c r="J30" s="116">
        <f>ROUND(J150,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35</v>
      </c>
      <c r="G32" s="34"/>
      <c r="H32" s="34"/>
      <c r="I32" s="117" t="s">
        <v>34</v>
      </c>
      <c r="J32" s="11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37</v>
      </c>
      <c r="E33" s="108" t="s">
        <v>38</v>
      </c>
      <c r="F33" s="119">
        <f>ROUND((SUM(BE150:BE1223)),  2)</f>
        <v>0</v>
      </c>
      <c r="G33" s="34"/>
      <c r="H33" s="34"/>
      <c r="I33" s="120">
        <v>0.21</v>
      </c>
      <c r="J33" s="119">
        <f>ROUND(((SUM(BE150:BE1223))*I33),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39</v>
      </c>
      <c r="F34" s="119">
        <f>ROUND((SUM(BF150:BF1223)),  2)</f>
        <v>0</v>
      </c>
      <c r="G34" s="34"/>
      <c r="H34" s="34"/>
      <c r="I34" s="120">
        <v>0.12</v>
      </c>
      <c r="J34" s="119">
        <f>ROUND(((SUM(BF150:BF1223))*I34),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40</v>
      </c>
      <c r="F35" s="119">
        <f>ROUND((SUM(BG150:BG1223)),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41</v>
      </c>
      <c r="F36" s="119">
        <f>ROUND((SUM(BH150:BH1223)),  2)</f>
        <v>0</v>
      </c>
      <c r="G36" s="34"/>
      <c r="H36" s="34"/>
      <c r="I36" s="120">
        <v>0.12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42</v>
      </c>
      <c r="F37" s="119">
        <f>ROUND((SUM(BI150:BI1223)),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43</v>
      </c>
      <c r="E39" s="123"/>
      <c r="F39" s="123"/>
      <c r="G39" s="124" t="s">
        <v>44</v>
      </c>
      <c r="H39" s="125" t="s">
        <v>45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46</v>
      </c>
      <c r="E50" s="129"/>
      <c r="F50" s="129"/>
      <c r="G50" s="128" t="s">
        <v>47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48</v>
      </c>
      <c r="E61" s="131"/>
      <c r="F61" s="132" t="s">
        <v>49</v>
      </c>
      <c r="G61" s="130" t="s">
        <v>48</v>
      </c>
      <c r="H61" s="131"/>
      <c r="I61" s="131"/>
      <c r="J61" s="133" t="s">
        <v>49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50</v>
      </c>
      <c r="E65" s="134"/>
      <c r="F65" s="134"/>
      <c r="G65" s="128" t="s">
        <v>51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48</v>
      </c>
      <c r="E76" s="131"/>
      <c r="F76" s="132" t="s">
        <v>49</v>
      </c>
      <c r="G76" s="130" t="s">
        <v>48</v>
      </c>
      <c r="H76" s="131"/>
      <c r="I76" s="131"/>
      <c r="J76" s="133" t="s">
        <v>49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4" t="str">
        <f>E7</f>
        <v>Oprava bytů MČ Praha 6</v>
      </c>
      <c r="F85" s="295"/>
      <c r="G85" s="295"/>
      <c r="H85" s="29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02 - Oprava bytu Bělohorská 1652/104, byt č. 7, 1.patro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45467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87</v>
      </c>
      <c r="D94" s="140"/>
      <c r="E94" s="140"/>
      <c r="F94" s="140"/>
      <c r="G94" s="140"/>
      <c r="H94" s="140"/>
      <c r="I94" s="140"/>
      <c r="J94" s="141" t="s">
        <v>88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89</v>
      </c>
      <c r="D96" s="36"/>
      <c r="E96" s="36"/>
      <c r="F96" s="36"/>
      <c r="G96" s="36"/>
      <c r="H96" s="36"/>
      <c r="I96" s="36"/>
      <c r="J96" s="84">
        <f>J150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90</v>
      </c>
    </row>
    <row r="97" spans="2:12" s="9" customFormat="1" ht="24.95" customHeight="1">
      <c r="B97" s="143"/>
      <c r="C97" s="144"/>
      <c r="D97" s="145" t="s">
        <v>91</v>
      </c>
      <c r="E97" s="146"/>
      <c r="F97" s="146"/>
      <c r="G97" s="146"/>
      <c r="H97" s="146"/>
      <c r="I97" s="146"/>
      <c r="J97" s="147">
        <f>J151</f>
        <v>0</v>
      </c>
      <c r="K97" s="144"/>
      <c r="L97" s="148"/>
    </row>
    <row r="98" spans="2:12" s="10" customFormat="1" ht="19.899999999999999" customHeight="1">
      <c r="B98" s="149"/>
      <c r="C98" s="150"/>
      <c r="D98" s="151" t="s">
        <v>92</v>
      </c>
      <c r="E98" s="152"/>
      <c r="F98" s="152"/>
      <c r="G98" s="152"/>
      <c r="H98" s="152"/>
      <c r="I98" s="152"/>
      <c r="J98" s="153">
        <f>J152</f>
        <v>0</v>
      </c>
      <c r="K98" s="150"/>
      <c r="L98" s="154"/>
    </row>
    <row r="99" spans="2:12" s="10" customFormat="1" ht="19.899999999999999" customHeight="1">
      <c r="B99" s="149"/>
      <c r="C99" s="150"/>
      <c r="D99" s="151" t="s">
        <v>93</v>
      </c>
      <c r="E99" s="152"/>
      <c r="F99" s="152"/>
      <c r="G99" s="152"/>
      <c r="H99" s="152"/>
      <c r="I99" s="152"/>
      <c r="J99" s="153">
        <f>J170</f>
        <v>0</v>
      </c>
      <c r="K99" s="150"/>
      <c r="L99" s="154"/>
    </row>
    <row r="100" spans="2:12" s="10" customFormat="1" ht="19.899999999999999" customHeight="1">
      <c r="B100" s="149"/>
      <c r="C100" s="150"/>
      <c r="D100" s="151" t="s">
        <v>94</v>
      </c>
      <c r="E100" s="152"/>
      <c r="F100" s="152"/>
      <c r="G100" s="152"/>
      <c r="H100" s="152"/>
      <c r="I100" s="152"/>
      <c r="J100" s="153">
        <f>J285</f>
        <v>0</v>
      </c>
      <c r="K100" s="150"/>
      <c r="L100" s="154"/>
    </row>
    <row r="101" spans="2:12" s="10" customFormat="1" ht="19.899999999999999" customHeight="1">
      <c r="B101" s="149"/>
      <c r="C101" s="150"/>
      <c r="D101" s="151" t="s">
        <v>95</v>
      </c>
      <c r="E101" s="152"/>
      <c r="F101" s="152"/>
      <c r="G101" s="152"/>
      <c r="H101" s="152"/>
      <c r="I101" s="152"/>
      <c r="J101" s="153">
        <f>J369</f>
        <v>0</v>
      </c>
      <c r="K101" s="150"/>
      <c r="L101" s="154"/>
    </row>
    <row r="102" spans="2:12" s="10" customFormat="1" ht="19.899999999999999" customHeight="1">
      <c r="B102" s="149"/>
      <c r="C102" s="150"/>
      <c r="D102" s="151" t="s">
        <v>96</v>
      </c>
      <c r="E102" s="152"/>
      <c r="F102" s="152"/>
      <c r="G102" s="152"/>
      <c r="H102" s="152"/>
      <c r="I102" s="152"/>
      <c r="J102" s="153">
        <f>J376</f>
        <v>0</v>
      </c>
      <c r="K102" s="150"/>
      <c r="L102" s="154"/>
    </row>
    <row r="103" spans="2:12" s="9" customFormat="1" ht="24.95" customHeight="1">
      <c r="B103" s="143"/>
      <c r="C103" s="144"/>
      <c r="D103" s="145" t="s">
        <v>97</v>
      </c>
      <c r="E103" s="146"/>
      <c r="F103" s="146"/>
      <c r="G103" s="146"/>
      <c r="H103" s="146"/>
      <c r="I103" s="146"/>
      <c r="J103" s="147">
        <f>J379</f>
        <v>0</v>
      </c>
      <c r="K103" s="144"/>
      <c r="L103" s="148"/>
    </row>
    <row r="104" spans="2:12" s="10" customFormat="1" ht="19.899999999999999" customHeight="1">
      <c r="B104" s="149"/>
      <c r="C104" s="150"/>
      <c r="D104" s="151" t="s">
        <v>98</v>
      </c>
      <c r="E104" s="152"/>
      <c r="F104" s="152"/>
      <c r="G104" s="152"/>
      <c r="H104" s="152"/>
      <c r="I104" s="152"/>
      <c r="J104" s="153">
        <f>J380</f>
        <v>0</v>
      </c>
      <c r="K104" s="150"/>
      <c r="L104" s="154"/>
    </row>
    <row r="105" spans="2:12" s="10" customFormat="1" ht="19.899999999999999" customHeight="1">
      <c r="B105" s="149"/>
      <c r="C105" s="150"/>
      <c r="D105" s="151" t="s">
        <v>99</v>
      </c>
      <c r="E105" s="152"/>
      <c r="F105" s="152"/>
      <c r="G105" s="152"/>
      <c r="H105" s="152"/>
      <c r="I105" s="152"/>
      <c r="J105" s="153">
        <f>J405</f>
        <v>0</v>
      </c>
      <c r="K105" s="150"/>
      <c r="L105" s="154"/>
    </row>
    <row r="106" spans="2:12" s="10" customFormat="1" ht="19.899999999999999" customHeight="1">
      <c r="B106" s="149"/>
      <c r="C106" s="150"/>
      <c r="D106" s="151" t="s">
        <v>100</v>
      </c>
      <c r="E106" s="152"/>
      <c r="F106" s="152"/>
      <c r="G106" s="152"/>
      <c r="H106" s="152"/>
      <c r="I106" s="152"/>
      <c r="J106" s="153">
        <f>J416</f>
        <v>0</v>
      </c>
      <c r="K106" s="150"/>
      <c r="L106" s="154"/>
    </row>
    <row r="107" spans="2:12" s="10" customFormat="1" ht="19.899999999999999" customHeight="1">
      <c r="B107" s="149"/>
      <c r="C107" s="150"/>
      <c r="D107" s="151" t="s">
        <v>101</v>
      </c>
      <c r="E107" s="152"/>
      <c r="F107" s="152"/>
      <c r="G107" s="152"/>
      <c r="H107" s="152"/>
      <c r="I107" s="152"/>
      <c r="J107" s="153">
        <f>J472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102</v>
      </c>
      <c r="E108" s="152"/>
      <c r="F108" s="152"/>
      <c r="G108" s="152"/>
      <c r="H108" s="152"/>
      <c r="I108" s="152"/>
      <c r="J108" s="153">
        <f>J522</f>
        <v>0</v>
      </c>
      <c r="K108" s="150"/>
      <c r="L108" s="154"/>
    </row>
    <row r="109" spans="2:12" s="10" customFormat="1" ht="19.899999999999999" customHeight="1">
      <c r="B109" s="149"/>
      <c r="C109" s="150"/>
      <c r="D109" s="151" t="s">
        <v>103</v>
      </c>
      <c r="E109" s="152"/>
      <c r="F109" s="152"/>
      <c r="G109" s="152"/>
      <c r="H109" s="152"/>
      <c r="I109" s="152"/>
      <c r="J109" s="153">
        <f>J535</f>
        <v>0</v>
      </c>
      <c r="K109" s="150"/>
      <c r="L109" s="154"/>
    </row>
    <row r="110" spans="2:12" s="10" customFormat="1" ht="19.899999999999999" customHeight="1">
      <c r="B110" s="149"/>
      <c r="C110" s="150"/>
      <c r="D110" s="151" t="s">
        <v>104</v>
      </c>
      <c r="E110" s="152"/>
      <c r="F110" s="152"/>
      <c r="G110" s="152"/>
      <c r="H110" s="152"/>
      <c r="I110" s="152"/>
      <c r="J110" s="153">
        <f>J603</f>
        <v>0</v>
      </c>
      <c r="K110" s="150"/>
      <c r="L110" s="154"/>
    </row>
    <row r="111" spans="2:12" s="10" customFormat="1" ht="19.899999999999999" customHeight="1">
      <c r="B111" s="149"/>
      <c r="C111" s="150"/>
      <c r="D111" s="151" t="s">
        <v>105</v>
      </c>
      <c r="E111" s="152"/>
      <c r="F111" s="152"/>
      <c r="G111" s="152"/>
      <c r="H111" s="152"/>
      <c r="I111" s="152"/>
      <c r="J111" s="153">
        <f>J610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106</v>
      </c>
      <c r="E112" s="152"/>
      <c r="F112" s="152"/>
      <c r="G112" s="152"/>
      <c r="H112" s="152"/>
      <c r="I112" s="152"/>
      <c r="J112" s="153">
        <f>J631</f>
        <v>0</v>
      </c>
      <c r="K112" s="150"/>
      <c r="L112" s="154"/>
    </row>
    <row r="113" spans="2:12" s="10" customFormat="1" ht="19.899999999999999" customHeight="1">
      <c r="B113" s="149"/>
      <c r="C113" s="150"/>
      <c r="D113" s="151" t="s">
        <v>107</v>
      </c>
      <c r="E113" s="152"/>
      <c r="F113" s="152"/>
      <c r="G113" s="152"/>
      <c r="H113" s="152"/>
      <c r="I113" s="152"/>
      <c r="J113" s="153">
        <f>J811</f>
        <v>0</v>
      </c>
      <c r="K113" s="150"/>
      <c r="L113" s="154"/>
    </row>
    <row r="114" spans="2:12" s="10" customFormat="1" ht="19.899999999999999" customHeight="1">
      <c r="B114" s="149"/>
      <c r="C114" s="150"/>
      <c r="D114" s="151" t="s">
        <v>108</v>
      </c>
      <c r="E114" s="152"/>
      <c r="F114" s="152"/>
      <c r="G114" s="152"/>
      <c r="H114" s="152"/>
      <c r="I114" s="152"/>
      <c r="J114" s="153">
        <f>J828</f>
        <v>0</v>
      </c>
      <c r="K114" s="150"/>
      <c r="L114" s="154"/>
    </row>
    <row r="115" spans="2:12" s="10" customFormat="1" ht="19.899999999999999" customHeight="1">
      <c r="B115" s="149"/>
      <c r="C115" s="150"/>
      <c r="D115" s="151" t="s">
        <v>109</v>
      </c>
      <c r="E115" s="152"/>
      <c r="F115" s="152"/>
      <c r="G115" s="152"/>
      <c r="H115" s="152"/>
      <c r="I115" s="152"/>
      <c r="J115" s="153">
        <f>J850</f>
        <v>0</v>
      </c>
      <c r="K115" s="150"/>
      <c r="L115" s="154"/>
    </row>
    <row r="116" spans="2:12" s="10" customFormat="1" ht="19.899999999999999" customHeight="1">
      <c r="B116" s="149"/>
      <c r="C116" s="150"/>
      <c r="D116" s="151" t="s">
        <v>110</v>
      </c>
      <c r="E116" s="152"/>
      <c r="F116" s="152"/>
      <c r="G116" s="152"/>
      <c r="H116" s="152"/>
      <c r="I116" s="152"/>
      <c r="J116" s="153">
        <f>J858</f>
        <v>0</v>
      </c>
      <c r="K116" s="150"/>
      <c r="L116" s="154"/>
    </row>
    <row r="117" spans="2:12" s="10" customFormat="1" ht="19.899999999999999" customHeight="1">
      <c r="B117" s="149"/>
      <c r="C117" s="150"/>
      <c r="D117" s="151" t="s">
        <v>111</v>
      </c>
      <c r="E117" s="152"/>
      <c r="F117" s="152"/>
      <c r="G117" s="152"/>
      <c r="H117" s="152"/>
      <c r="I117" s="152"/>
      <c r="J117" s="153">
        <f>J868</f>
        <v>0</v>
      </c>
      <c r="K117" s="150"/>
      <c r="L117" s="154"/>
    </row>
    <row r="118" spans="2:12" s="10" customFormat="1" ht="19.899999999999999" customHeight="1">
      <c r="B118" s="149"/>
      <c r="C118" s="150"/>
      <c r="D118" s="151" t="s">
        <v>112</v>
      </c>
      <c r="E118" s="152"/>
      <c r="F118" s="152"/>
      <c r="G118" s="152"/>
      <c r="H118" s="152"/>
      <c r="I118" s="152"/>
      <c r="J118" s="153">
        <f>J925</f>
        <v>0</v>
      </c>
      <c r="K118" s="150"/>
      <c r="L118" s="154"/>
    </row>
    <row r="119" spans="2:12" s="10" customFormat="1" ht="19.899999999999999" customHeight="1">
      <c r="B119" s="149"/>
      <c r="C119" s="150"/>
      <c r="D119" s="151" t="s">
        <v>113</v>
      </c>
      <c r="E119" s="152"/>
      <c r="F119" s="152"/>
      <c r="G119" s="152"/>
      <c r="H119" s="152"/>
      <c r="I119" s="152"/>
      <c r="J119" s="153">
        <f>J952</f>
        <v>0</v>
      </c>
      <c r="K119" s="150"/>
      <c r="L119" s="154"/>
    </row>
    <row r="120" spans="2:12" s="10" customFormat="1" ht="19.899999999999999" customHeight="1">
      <c r="B120" s="149"/>
      <c r="C120" s="150"/>
      <c r="D120" s="151" t="s">
        <v>114</v>
      </c>
      <c r="E120" s="152"/>
      <c r="F120" s="152"/>
      <c r="G120" s="152"/>
      <c r="H120" s="152"/>
      <c r="I120" s="152"/>
      <c r="J120" s="153">
        <f>J992</f>
        <v>0</v>
      </c>
      <c r="K120" s="150"/>
      <c r="L120" s="154"/>
    </row>
    <row r="121" spans="2:12" s="10" customFormat="1" ht="19.899999999999999" customHeight="1">
      <c r="B121" s="149"/>
      <c r="C121" s="150"/>
      <c r="D121" s="151" t="s">
        <v>115</v>
      </c>
      <c r="E121" s="152"/>
      <c r="F121" s="152"/>
      <c r="G121" s="152"/>
      <c r="H121" s="152"/>
      <c r="I121" s="152"/>
      <c r="J121" s="153">
        <f>J1019</f>
        <v>0</v>
      </c>
      <c r="K121" s="150"/>
      <c r="L121" s="154"/>
    </row>
    <row r="122" spans="2:12" s="10" customFormat="1" ht="19.899999999999999" customHeight="1">
      <c r="B122" s="149"/>
      <c r="C122" s="150"/>
      <c r="D122" s="151" t="s">
        <v>116</v>
      </c>
      <c r="E122" s="152"/>
      <c r="F122" s="152"/>
      <c r="G122" s="152"/>
      <c r="H122" s="152"/>
      <c r="I122" s="152"/>
      <c r="J122" s="153">
        <f>J1056</f>
        <v>0</v>
      </c>
      <c r="K122" s="150"/>
      <c r="L122" s="154"/>
    </row>
    <row r="123" spans="2:12" s="10" customFormat="1" ht="19.899999999999999" customHeight="1">
      <c r="B123" s="149"/>
      <c r="C123" s="150"/>
      <c r="D123" s="151" t="s">
        <v>117</v>
      </c>
      <c r="E123" s="152"/>
      <c r="F123" s="152"/>
      <c r="G123" s="152"/>
      <c r="H123" s="152"/>
      <c r="I123" s="152"/>
      <c r="J123" s="153">
        <f>J1116</f>
        <v>0</v>
      </c>
      <c r="K123" s="150"/>
      <c r="L123" s="154"/>
    </row>
    <row r="124" spans="2:12" s="10" customFormat="1" ht="19.899999999999999" customHeight="1">
      <c r="B124" s="149"/>
      <c r="C124" s="150"/>
      <c r="D124" s="151" t="s">
        <v>118</v>
      </c>
      <c r="E124" s="152"/>
      <c r="F124" s="152"/>
      <c r="G124" s="152"/>
      <c r="H124" s="152"/>
      <c r="I124" s="152"/>
      <c r="J124" s="153">
        <f>J1155</f>
        <v>0</v>
      </c>
      <c r="K124" s="150"/>
      <c r="L124" s="154"/>
    </row>
    <row r="125" spans="2:12" s="9" customFormat="1" ht="24.95" customHeight="1">
      <c r="B125" s="143"/>
      <c r="C125" s="144"/>
      <c r="D125" s="145" t="s">
        <v>119</v>
      </c>
      <c r="E125" s="146"/>
      <c r="F125" s="146"/>
      <c r="G125" s="146"/>
      <c r="H125" s="146"/>
      <c r="I125" s="146"/>
      <c r="J125" s="147">
        <f>J1208</f>
        <v>0</v>
      </c>
      <c r="K125" s="144"/>
      <c r="L125" s="148"/>
    </row>
    <row r="126" spans="2:12" s="10" customFormat="1" ht="19.899999999999999" customHeight="1">
      <c r="B126" s="149"/>
      <c r="C126" s="150"/>
      <c r="D126" s="151" t="s">
        <v>120</v>
      </c>
      <c r="E126" s="152"/>
      <c r="F126" s="152"/>
      <c r="G126" s="152"/>
      <c r="H126" s="152"/>
      <c r="I126" s="152"/>
      <c r="J126" s="153">
        <f>J1209</f>
        <v>0</v>
      </c>
      <c r="K126" s="150"/>
      <c r="L126" s="154"/>
    </row>
    <row r="127" spans="2:12" s="9" customFormat="1" ht="24.95" customHeight="1">
      <c r="B127" s="143"/>
      <c r="C127" s="144"/>
      <c r="D127" s="145" t="s">
        <v>121</v>
      </c>
      <c r="E127" s="146"/>
      <c r="F127" s="146"/>
      <c r="G127" s="146"/>
      <c r="H127" s="146"/>
      <c r="I127" s="146"/>
      <c r="J127" s="147">
        <f>J1213</f>
        <v>0</v>
      </c>
      <c r="K127" s="144"/>
      <c r="L127" s="148"/>
    </row>
    <row r="128" spans="2:12" s="9" customFormat="1" ht="24.95" customHeight="1">
      <c r="B128" s="143"/>
      <c r="C128" s="144"/>
      <c r="D128" s="145" t="s">
        <v>122</v>
      </c>
      <c r="E128" s="146"/>
      <c r="F128" s="146"/>
      <c r="G128" s="146"/>
      <c r="H128" s="146"/>
      <c r="I128" s="146"/>
      <c r="J128" s="147">
        <f>J1219</f>
        <v>0</v>
      </c>
      <c r="K128" s="144"/>
      <c r="L128" s="148"/>
    </row>
    <row r="129" spans="1:31" s="10" customFormat="1" ht="19.899999999999999" customHeight="1">
      <c r="B129" s="149"/>
      <c r="C129" s="150"/>
      <c r="D129" s="151" t="s">
        <v>123</v>
      </c>
      <c r="E129" s="152"/>
      <c r="F129" s="152"/>
      <c r="G129" s="152"/>
      <c r="H129" s="152"/>
      <c r="I129" s="152"/>
      <c r="J129" s="153">
        <f>J1220</f>
        <v>0</v>
      </c>
      <c r="K129" s="150"/>
      <c r="L129" s="154"/>
    </row>
    <row r="130" spans="1:31" s="10" customFormat="1" ht="19.899999999999999" customHeight="1">
      <c r="B130" s="149"/>
      <c r="C130" s="150"/>
      <c r="D130" s="151" t="s">
        <v>124</v>
      </c>
      <c r="E130" s="152"/>
      <c r="F130" s="152"/>
      <c r="G130" s="152"/>
      <c r="H130" s="152"/>
      <c r="I130" s="152"/>
      <c r="J130" s="153">
        <f>J1222</f>
        <v>0</v>
      </c>
      <c r="K130" s="150"/>
      <c r="L130" s="154"/>
    </row>
    <row r="131" spans="1:31" s="2" customFormat="1" ht="21.7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31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6" spans="1:31" s="2" customFormat="1" ht="6.95" customHeight="1">
      <c r="A136" s="34"/>
      <c r="B136" s="56"/>
      <c r="C136" s="57"/>
      <c r="D136" s="57"/>
      <c r="E136" s="57"/>
      <c r="F136" s="57"/>
      <c r="G136" s="57"/>
      <c r="H136" s="57"/>
      <c r="I136" s="57"/>
      <c r="J136" s="57"/>
      <c r="K136" s="57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24.95" customHeight="1">
      <c r="A137" s="34"/>
      <c r="B137" s="35"/>
      <c r="C137" s="23" t="s">
        <v>125</v>
      </c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6.95" customHeight="1">
      <c r="A138" s="34"/>
      <c r="B138" s="35"/>
      <c r="C138" s="36"/>
      <c r="D138" s="36"/>
      <c r="E138" s="36"/>
      <c r="F138" s="36"/>
      <c r="G138" s="36"/>
      <c r="H138" s="3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12" customHeight="1">
      <c r="A139" s="34"/>
      <c r="B139" s="35"/>
      <c r="C139" s="29" t="s">
        <v>16</v>
      </c>
      <c r="D139" s="36"/>
      <c r="E139" s="36"/>
      <c r="F139" s="36"/>
      <c r="G139" s="36"/>
      <c r="H139" s="36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16.5" customHeight="1">
      <c r="A140" s="34"/>
      <c r="B140" s="35"/>
      <c r="C140" s="36"/>
      <c r="D140" s="36"/>
      <c r="E140" s="294" t="str">
        <f>E7</f>
        <v>Oprava bytů MČ Praha 6</v>
      </c>
      <c r="F140" s="295"/>
      <c r="G140" s="295"/>
      <c r="H140" s="295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12" customHeight="1">
      <c r="A141" s="34"/>
      <c r="B141" s="35"/>
      <c r="C141" s="29" t="s">
        <v>84</v>
      </c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6.5" customHeight="1">
      <c r="A142" s="34"/>
      <c r="B142" s="35"/>
      <c r="C142" s="36"/>
      <c r="D142" s="36"/>
      <c r="E142" s="265" t="str">
        <f>E9</f>
        <v>02 - Oprava bytu Bělohorská 1652/104, byt č. 7, 1.patro</v>
      </c>
      <c r="F142" s="296"/>
      <c r="G142" s="296"/>
      <c r="H142" s="29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6.95" customHeight="1">
      <c r="A143" s="34"/>
      <c r="B143" s="35"/>
      <c r="C143" s="36"/>
      <c r="D143" s="36"/>
      <c r="E143" s="36"/>
      <c r="F143" s="36"/>
      <c r="G143" s="36"/>
      <c r="H143" s="36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2" customHeight="1">
      <c r="A144" s="34"/>
      <c r="B144" s="35"/>
      <c r="C144" s="29" t="s">
        <v>20</v>
      </c>
      <c r="D144" s="36"/>
      <c r="E144" s="36"/>
      <c r="F144" s="27" t="str">
        <f>F12</f>
        <v xml:space="preserve"> </v>
      </c>
      <c r="G144" s="36"/>
      <c r="H144" s="36"/>
      <c r="I144" s="29" t="s">
        <v>22</v>
      </c>
      <c r="J144" s="66">
        <f>IF(J12="","",J12)</f>
        <v>45467</v>
      </c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6.95" customHeight="1">
      <c r="A145" s="34"/>
      <c r="B145" s="35"/>
      <c r="C145" s="36"/>
      <c r="D145" s="36"/>
      <c r="E145" s="36"/>
      <c r="F145" s="36"/>
      <c r="G145" s="36"/>
      <c r="H145" s="36"/>
      <c r="I145" s="36"/>
      <c r="J145" s="36"/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15.2" customHeight="1">
      <c r="A146" s="34"/>
      <c r="B146" s="35"/>
      <c r="C146" s="29" t="s">
        <v>24</v>
      </c>
      <c r="D146" s="36"/>
      <c r="E146" s="36"/>
      <c r="F146" s="27" t="str">
        <f>E15</f>
        <v xml:space="preserve"> </v>
      </c>
      <c r="G146" s="36"/>
      <c r="H146" s="36"/>
      <c r="I146" s="29" t="s">
        <v>29</v>
      </c>
      <c r="J146" s="32" t="str">
        <f>E21</f>
        <v xml:space="preserve"> </v>
      </c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5.2" customHeight="1">
      <c r="A147" s="34"/>
      <c r="B147" s="35"/>
      <c r="C147" s="29" t="s">
        <v>27</v>
      </c>
      <c r="D147" s="36"/>
      <c r="E147" s="36"/>
      <c r="F147" s="27" t="str">
        <f>IF(E18="","",E18)</f>
        <v>Vyplň údaj</v>
      </c>
      <c r="G147" s="36"/>
      <c r="H147" s="36"/>
      <c r="I147" s="29" t="s">
        <v>30</v>
      </c>
      <c r="J147" s="32" t="str">
        <f>E24</f>
        <v xml:space="preserve"> </v>
      </c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2" customFormat="1" ht="10.35" customHeight="1">
      <c r="A148" s="34"/>
      <c r="B148" s="35"/>
      <c r="C148" s="36"/>
      <c r="D148" s="36"/>
      <c r="E148" s="36"/>
      <c r="F148" s="36"/>
      <c r="G148" s="36"/>
      <c r="H148" s="36"/>
      <c r="I148" s="36"/>
      <c r="J148" s="36"/>
      <c r="K148" s="36"/>
      <c r="L148" s="51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65" s="11" customFormat="1" ht="29.25" customHeight="1">
      <c r="A149" s="155"/>
      <c r="B149" s="156"/>
      <c r="C149" s="157" t="s">
        <v>126</v>
      </c>
      <c r="D149" s="158" t="s">
        <v>58</v>
      </c>
      <c r="E149" s="158" t="s">
        <v>54</v>
      </c>
      <c r="F149" s="158" t="s">
        <v>55</v>
      </c>
      <c r="G149" s="158" t="s">
        <v>127</v>
      </c>
      <c r="H149" s="158" t="s">
        <v>128</v>
      </c>
      <c r="I149" s="158" t="s">
        <v>129</v>
      </c>
      <c r="J149" s="159" t="s">
        <v>88</v>
      </c>
      <c r="K149" s="160" t="s">
        <v>130</v>
      </c>
      <c r="L149" s="161"/>
      <c r="M149" s="75" t="s">
        <v>1</v>
      </c>
      <c r="N149" s="76" t="s">
        <v>37</v>
      </c>
      <c r="O149" s="76" t="s">
        <v>131</v>
      </c>
      <c r="P149" s="76" t="s">
        <v>132</v>
      </c>
      <c r="Q149" s="76" t="s">
        <v>133</v>
      </c>
      <c r="R149" s="76" t="s">
        <v>134</v>
      </c>
      <c r="S149" s="76" t="s">
        <v>135</v>
      </c>
      <c r="T149" s="77" t="s">
        <v>136</v>
      </c>
      <c r="U149" s="155"/>
      <c r="V149" s="155"/>
      <c r="W149" s="155"/>
      <c r="X149" s="155"/>
      <c r="Y149" s="155"/>
      <c r="Z149" s="155"/>
      <c r="AA149" s="155"/>
      <c r="AB149" s="155"/>
      <c r="AC149" s="155"/>
      <c r="AD149" s="155"/>
      <c r="AE149" s="155"/>
    </row>
    <row r="150" spans="1:65" s="2" customFormat="1" ht="22.9" customHeight="1">
      <c r="A150" s="34"/>
      <c r="B150" s="35"/>
      <c r="C150" s="82" t="s">
        <v>137</v>
      </c>
      <c r="D150" s="36"/>
      <c r="E150" s="36"/>
      <c r="F150" s="36"/>
      <c r="G150" s="36"/>
      <c r="H150" s="36"/>
      <c r="I150" s="36"/>
      <c r="J150" s="162">
        <f>BK150</f>
        <v>0</v>
      </c>
      <c r="K150" s="36"/>
      <c r="L150" s="39"/>
      <c r="M150" s="78"/>
      <c r="N150" s="163"/>
      <c r="O150" s="79"/>
      <c r="P150" s="164">
        <f>P151+P379+P1208+P1213+P1219</f>
        <v>0</v>
      </c>
      <c r="Q150" s="79"/>
      <c r="R150" s="164">
        <f>R151+R379+R1208+R1213+R1219</f>
        <v>5.746641219999999</v>
      </c>
      <c r="S150" s="79"/>
      <c r="T150" s="165">
        <f>T151+T379+T1208+T1213+T1219</f>
        <v>9.9743222499999984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72</v>
      </c>
      <c r="AU150" s="17" t="s">
        <v>90</v>
      </c>
      <c r="BK150" s="166">
        <f>BK151+BK379+BK1208+BK1213+BK1219</f>
        <v>0</v>
      </c>
    </row>
    <row r="151" spans="1:65" s="12" customFormat="1" ht="25.9" customHeight="1">
      <c r="B151" s="167"/>
      <c r="C151" s="168"/>
      <c r="D151" s="169" t="s">
        <v>72</v>
      </c>
      <c r="E151" s="170" t="s">
        <v>138</v>
      </c>
      <c r="F151" s="170" t="s">
        <v>139</v>
      </c>
      <c r="G151" s="168"/>
      <c r="H151" s="168"/>
      <c r="I151" s="171"/>
      <c r="J151" s="172">
        <f>BK151</f>
        <v>0</v>
      </c>
      <c r="K151" s="168"/>
      <c r="L151" s="173"/>
      <c r="M151" s="174"/>
      <c r="N151" s="175"/>
      <c r="O151" s="175"/>
      <c r="P151" s="176">
        <f>P152+P170+P285+P369+P376</f>
        <v>0</v>
      </c>
      <c r="Q151" s="175"/>
      <c r="R151" s="176">
        <f>R152+R170+R285+R369+R376</f>
        <v>3.4704895199999997</v>
      </c>
      <c r="S151" s="175"/>
      <c r="T151" s="177">
        <f>T152+T170+T285+T369+T376</f>
        <v>6.509109999999998</v>
      </c>
      <c r="AR151" s="178" t="s">
        <v>81</v>
      </c>
      <c r="AT151" s="179" t="s">
        <v>72</v>
      </c>
      <c r="AU151" s="179" t="s">
        <v>73</v>
      </c>
      <c r="AY151" s="178" t="s">
        <v>140</v>
      </c>
      <c r="BK151" s="180">
        <f>BK152+BK170+BK285+BK369+BK376</f>
        <v>0</v>
      </c>
    </row>
    <row r="152" spans="1:65" s="12" customFormat="1" ht="22.9" customHeight="1">
      <c r="B152" s="167"/>
      <c r="C152" s="168"/>
      <c r="D152" s="169" t="s">
        <v>72</v>
      </c>
      <c r="E152" s="181" t="s">
        <v>141</v>
      </c>
      <c r="F152" s="181" t="s">
        <v>142</v>
      </c>
      <c r="G152" s="168"/>
      <c r="H152" s="168"/>
      <c r="I152" s="171"/>
      <c r="J152" s="182">
        <f>BK152</f>
        <v>0</v>
      </c>
      <c r="K152" s="168"/>
      <c r="L152" s="173"/>
      <c r="M152" s="174"/>
      <c r="N152" s="175"/>
      <c r="O152" s="175"/>
      <c r="P152" s="176">
        <f>SUM(P153:P169)</f>
        <v>0</v>
      </c>
      <c r="Q152" s="175"/>
      <c r="R152" s="176">
        <f>SUM(R153:R169)</f>
        <v>0.29092783999999999</v>
      </c>
      <c r="S152" s="175"/>
      <c r="T152" s="177">
        <f>SUM(T153:T169)</f>
        <v>0</v>
      </c>
      <c r="AR152" s="178" t="s">
        <v>81</v>
      </c>
      <c r="AT152" s="179" t="s">
        <v>72</v>
      </c>
      <c r="AU152" s="179" t="s">
        <v>81</v>
      </c>
      <c r="AY152" s="178" t="s">
        <v>140</v>
      </c>
      <c r="BK152" s="180">
        <f>SUM(BK153:BK169)</f>
        <v>0</v>
      </c>
    </row>
    <row r="153" spans="1:65" s="2" customFormat="1" ht="21.75" customHeight="1">
      <c r="A153" s="34"/>
      <c r="B153" s="35"/>
      <c r="C153" s="183" t="s">
        <v>81</v>
      </c>
      <c r="D153" s="183" t="s">
        <v>143</v>
      </c>
      <c r="E153" s="184" t="s">
        <v>144</v>
      </c>
      <c r="F153" s="185" t="s">
        <v>145</v>
      </c>
      <c r="G153" s="186" t="s">
        <v>146</v>
      </c>
      <c r="H153" s="187">
        <v>4.0000000000000001E-3</v>
      </c>
      <c r="I153" s="188"/>
      <c r="J153" s="189">
        <f>ROUND(I153*H153,2)</f>
        <v>0</v>
      </c>
      <c r="K153" s="190"/>
      <c r="L153" s="39"/>
      <c r="M153" s="191" t="s">
        <v>1</v>
      </c>
      <c r="N153" s="192" t="s">
        <v>39</v>
      </c>
      <c r="O153" s="71"/>
      <c r="P153" s="193">
        <f>O153*H153</f>
        <v>0</v>
      </c>
      <c r="Q153" s="193">
        <v>1.04575</v>
      </c>
      <c r="R153" s="193">
        <f>Q153*H153</f>
        <v>4.1830000000000001E-3</v>
      </c>
      <c r="S153" s="193">
        <v>0</v>
      </c>
      <c r="T153" s="19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5" t="s">
        <v>147</v>
      </c>
      <c r="AT153" s="195" t="s">
        <v>143</v>
      </c>
      <c r="AU153" s="195" t="s">
        <v>148</v>
      </c>
      <c r="AY153" s="17" t="s">
        <v>140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7" t="s">
        <v>148</v>
      </c>
      <c r="BK153" s="196">
        <f>ROUND(I153*H153,2)</f>
        <v>0</v>
      </c>
      <c r="BL153" s="17" t="s">
        <v>147</v>
      </c>
      <c r="BM153" s="195" t="s">
        <v>149</v>
      </c>
    </row>
    <row r="154" spans="1:65" s="13" customFormat="1" ht="11.25">
      <c r="B154" s="197"/>
      <c r="C154" s="198"/>
      <c r="D154" s="199" t="s">
        <v>150</v>
      </c>
      <c r="E154" s="200" t="s">
        <v>1</v>
      </c>
      <c r="F154" s="201" t="s">
        <v>151</v>
      </c>
      <c r="G154" s="198"/>
      <c r="H154" s="200" t="s">
        <v>1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150</v>
      </c>
      <c r="AU154" s="207" t="s">
        <v>148</v>
      </c>
      <c r="AV154" s="13" t="s">
        <v>81</v>
      </c>
      <c r="AW154" s="13" t="s">
        <v>31</v>
      </c>
      <c r="AX154" s="13" t="s">
        <v>73</v>
      </c>
      <c r="AY154" s="207" t="s">
        <v>140</v>
      </c>
    </row>
    <row r="155" spans="1:65" s="14" customFormat="1" ht="11.25">
      <c r="B155" s="208"/>
      <c r="C155" s="209"/>
      <c r="D155" s="199" t="s">
        <v>150</v>
      </c>
      <c r="E155" s="210" t="s">
        <v>1</v>
      </c>
      <c r="F155" s="211" t="s">
        <v>152</v>
      </c>
      <c r="G155" s="209"/>
      <c r="H155" s="212">
        <v>4.4424E-3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150</v>
      </c>
      <c r="AU155" s="218" t="s">
        <v>148</v>
      </c>
      <c r="AV155" s="14" t="s">
        <v>148</v>
      </c>
      <c r="AW155" s="14" t="s">
        <v>31</v>
      </c>
      <c r="AX155" s="14" t="s">
        <v>81</v>
      </c>
      <c r="AY155" s="218" t="s">
        <v>140</v>
      </c>
    </row>
    <row r="156" spans="1:65" s="2" customFormat="1" ht="33" customHeight="1">
      <c r="A156" s="34"/>
      <c r="B156" s="35"/>
      <c r="C156" s="183" t="s">
        <v>148</v>
      </c>
      <c r="D156" s="183" t="s">
        <v>143</v>
      </c>
      <c r="E156" s="184" t="s">
        <v>153</v>
      </c>
      <c r="F156" s="185" t="s">
        <v>154</v>
      </c>
      <c r="G156" s="186" t="s">
        <v>146</v>
      </c>
      <c r="H156" s="187">
        <v>2.1000000000000001E-2</v>
      </c>
      <c r="I156" s="188"/>
      <c r="J156" s="189">
        <f>ROUND(I156*H156,2)</f>
        <v>0</v>
      </c>
      <c r="K156" s="190"/>
      <c r="L156" s="39"/>
      <c r="M156" s="191" t="s">
        <v>1</v>
      </c>
      <c r="N156" s="192" t="s">
        <v>39</v>
      </c>
      <c r="O156" s="71"/>
      <c r="P156" s="193">
        <f>O156*H156</f>
        <v>0</v>
      </c>
      <c r="Q156" s="193">
        <v>1.9539999999999998E-2</v>
      </c>
      <c r="R156" s="193">
        <f>Q156*H156</f>
        <v>4.1033999999999998E-4</v>
      </c>
      <c r="S156" s="193">
        <v>0</v>
      </c>
      <c r="T156" s="19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5" t="s">
        <v>147</v>
      </c>
      <c r="AT156" s="195" t="s">
        <v>143</v>
      </c>
      <c r="AU156" s="195" t="s">
        <v>148</v>
      </c>
      <c r="AY156" s="17" t="s">
        <v>140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7" t="s">
        <v>148</v>
      </c>
      <c r="BK156" s="196">
        <f>ROUND(I156*H156,2)</f>
        <v>0</v>
      </c>
      <c r="BL156" s="17" t="s">
        <v>147</v>
      </c>
      <c r="BM156" s="195" t="s">
        <v>155</v>
      </c>
    </row>
    <row r="157" spans="1:65" s="13" customFormat="1" ht="11.25">
      <c r="B157" s="197"/>
      <c r="C157" s="198"/>
      <c r="D157" s="199" t="s">
        <v>150</v>
      </c>
      <c r="E157" s="200" t="s">
        <v>1</v>
      </c>
      <c r="F157" s="201" t="s">
        <v>156</v>
      </c>
      <c r="G157" s="198"/>
      <c r="H157" s="200" t="s">
        <v>1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150</v>
      </c>
      <c r="AU157" s="207" t="s">
        <v>148</v>
      </c>
      <c r="AV157" s="13" t="s">
        <v>81</v>
      </c>
      <c r="AW157" s="13" t="s">
        <v>31</v>
      </c>
      <c r="AX157" s="13" t="s">
        <v>73</v>
      </c>
      <c r="AY157" s="207" t="s">
        <v>140</v>
      </c>
    </row>
    <row r="158" spans="1:65" s="14" customFormat="1" ht="11.25">
      <c r="B158" s="208"/>
      <c r="C158" s="209"/>
      <c r="D158" s="199" t="s">
        <v>150</v>
      </c>
      <c r="E158" s="210" t="s">
        <v>1</v>
      </c>
      <c r="F158" s="211" t="s">
        <v>157</v>
      </c>
      <c r="G158" s="209"/>
      <c r="H158" s="212">
        <v>2.1455999999999999E-2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150</v>
      </c>
      <c r="AU158" s="218" t="s">
        <v>148</v>
      </c>
      <c r="AV158" s="14" t="s">
        <v>148</v>
      </c>
      <c r="AW158" s="14" t="s">
        <v>31</v>
      </c>
      <c r="AX158" s="14" t="s">
        <v>81</v>
      </c>
      <c r="AY158" s="218" t="s">
        <v>140</v>
      </c>
    </row>
    <row r="159" spans="1:65" s="2" customFormat="1" ht="24.2" customHeight="1">
      <c r="A159" s="34"/>
      <c r="B159" s="35"/>
      <c r="C159" s="219" t="s">
        <v>141</v>
      </c>
      <c r="D159" s="219" t="s">
        <v>158</v>
      </c>
      <c r="E159" s="220" t="s">
        <v>159</v>
      </c>
      <c r="F159" s="221" t="s">
        <v>160</v>
      </c>
      <c r="G159" s="222" t="s">
        <v>146</v>
      </c>
      <c r="H159" s="223">
        <v>2.3E-2</v>
      </c>
      <c r="I159" s="224"/>
      <c r="J159" s="225">
        <f>ROUND(I159*H159,2)</f>
        <v>0</v>
      </c>
      <c r="K159" s="226"/>
      <c r="L159" s="227"/>
      <c r="M159" s="228" t="s">
        <v>1</v>
      </c>
      <c r="N159" s="229" t="s">
        <v>39</v>
      </c>
      <c r="O159" s="71"/>
      <c r="P159" s="193">
        <f>O159*H159</f>
        <v>0</v>
      </c>
      <c r="Q159" s="193">
        <v>1</v>
      </c>
      <c r="R159" s="193">
        <f>Q159*H159</f>
        <v>2.3E-2</v>
      </c>
      <c r="S159" s="193">
        <v>0</v>
      </c>
      <c r="T159" s="19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5" t="s">
        <v>161</v>
      </c>
      <c r="AT159" s="195" t="s">
        <v>158</v>
      </c>
      <c r="AU159" s="195" t="s">
        <v>148</v>
      </c>
      <c r="AY159" s="17" t="s">
        <v>140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7" t="s">
        <v>148</v>
      </c>
      <c r="BK159" s="196">
        <f>ROUND(I159*H159,2)</f>
        <v>0</v>
      </c>
      <c r="BL159" s="17" t="s">
        <v>147</v>
      </c>
      <c r="BM159" s="195" t="s">
        <v>162</v>
      </c>
    </row>
    <row r="160" spans="1:65" s="14" customFormat="1" ht="11.25">
      <c r="B160" s="208"/>
      <c r="C160" s="209"/>
      <c r="D160" s="199" t="s">
        <v>150</v>
      </c>
      <c r="E160" s="209"/>
      <c r="F160" s="211" t="s">
        <v>163</v>
      </c>
      <c r="G160" s="209"/>
      <c r="H160" s="212">
        <v>2.3E-2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150</v>
      </c>
      <c r="AU160" s="218" t="s">
        <v>148</v>
      </c>
      <c r="AV160" s="14" t="s">
        <v>148</v>
      </c>
      <c r="AW160" s="14" t="s">
        <v>4</v>
      </c>
      <c r="AX160" s="14" t="s">
        <v>81</v>
      </c>
      <c r="AY160" s="218" t="s">
        <v>140</v>
      </c>
    </row>
    <row r="161" spans="1:65" s="2" customFormat="1" ht="33" customHeight="1">
      <c r="A161" s="34"/>
      <c r="B161" s="35"/>
      <c r="C161" s="183" t="s">
        <v>147</v>
      </c>
      <c r="D161" s="183" t="s">
        <v>143</v>
      </c>
      <c r="E161" s="184" t="s">
        <v>164</v>
      </c>
      <c r="F161" s="185" t="s">
        <v>165</v>
      </c>
      <c r="G161" s="186" t="s">
        <v>166</v>
      </c>
      <c r="H161" s="187">
        <v>0.5</v>
      </c>
      <c r="I161" s="188"/>
      <c r="J161" s="189">
        <f>ROUND(I161*H161,2)</f>
        <v>0</v>
      </c>
      <c r="K161" s="190"/>
      <c r="L161" s="39"/>
      <c r="M161" s="191" t="s">
        <v>1</v>
      </c>
      <c r="N161" s="192" t="s">
        <v>39</v>
      </c>
      <c r="O161" s="71"/>
      <c r="P161" s="193">
        <f>O161*H161</f>
        <v>0</v>
      </c>
      <c r="Q161" s="193">
        <v>0.25364999999999999</v>
      </c>
      <c r="R161" s="193">
        <f>Q161*H161</f>
        <v>0.12682499999999999</v>
      </c>
      <c r="S161" s="193">
        <v>0</v>
      </c>
      <c r="T161" s="19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5" t="s">
        <v>147</v>
      </c>
      <c r="AT161" s="195" t="s">
        <v>143</v>
      </c>
      <c r="AU161" s="195" t="s">
        <v>148</v>
      </c>
      <c r="AY161" s="17" t="s">
        <v>140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7" t="s">
        <v>148</v>
      </c>
      <c r="BK161" s="196">
        <f>ROUND(I161*H161,2)</f>
        <v>0</v>
      </c>
      <c r="BL161" s="17" t="s">
        <v>147</v>
      </c>
      <c r="BM161" s="195" t="s">
        <v>167</v>
      </c>
    </row>
    <row r="162" spans="1:65" s="13" customFormat="1" ht="11.25">
      <c r="B162" s="197"/>
      <c r="C162" s="198"/>
      <c r="D162" s="199" t="s">
        <v>150</v>
      </c>
      <c r="E162" s="200" t="s">
        <v>1</v>
      </c>
      <c r="F162" s="201" t="s">
        <v>168</v>
      </c>
      <c r="G162" s="198"/>
      <c r="H162" s="200" t="s">
        <v>1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150</v>
      </c>
      <c r="AU162" s="207" t="s">
        <v>148</v>
      </c>
      <c r="AV162" s="13" t="s">
        <v>81</v>
      </c>
      <c r="AW162" s="13" t="s">
        <v>31</v>
      </c>
      <c r="AX162" s="13" t="s">
        <v>73</v>
      </c>
      <c r="AY162" s="207" t="s">
        <v>140</v>
      </c>
    </row>
    <row r="163" spans="1:65" s="14" customFormat="1" ht="11.25">
      <c r="B163" s="208"/>
      <c r="C163" s="209"/>
      <c r="D163" s="199" t="s">
        <v>150</v>
      </c>
      <c r="E163" s="210" t="s">
        <v>1</v>
      </c>
      <c r="F163" s="211" t="s">
        <v>169</v>
      </c>
      <c r="G163" s="209"/>
      <c r="H163" s="212">
        <v>0.5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150</v>
      </c>
      <c r="AU163" s="218" t="s">
        <v>148</v>
      </c>
      <c r="AV163" s="14" t="s">
        <v>148</v>
      </c>
      <c r="AW163" s="14" t="s">
        <v>31</v>
      </c>
      <c r="AX163" s="14" t="s">
        <v>81</v>
      </c>
      <c r="AY163" s="218" t="s">
        <v>140</v>
      </c>
    </row>
    <row r="164" spans="1:65" s="2" customFormat="1" ht="33" customHeight="1">
      <c r="A164" s="34"/>
      <c r="B164" s="35"/>
      <c r="C164" s="183" t="s">
        <v>170</v>
      </c>
      <c r="D164" s="183" t="s">
        <v>143</v>
      </c>
      <c r="E164" s="184" t="s">
        <v>171</v>
      </c>
      <c r="F164" s="185" t="s">
        <v>172</v>
      </c>
      <c r="G164" s="186" t="s">
        <v>166</v>
      </c>
      <c r="H164" s="187">
        <v>1.6</v>
      </c>
      <c r="I164" s="188"/>
      <c r="J164" s="189">
        <f>ROUND(I164*H164,2)</f>
        <v>0</v>
      </c>
      <c r="K164" s="190"/>
      <c r="L164" s="39"/>
      <c r="M164" s="191" t="s">
        <v>1</v>
      </c>
      <c r="N164" s="192" t="s">
        <v>39</v>
      </c>
      <c r="O164" s="71"/>
      <c r="P164" s="193">
        <f>O164*H164</f>
        <v>0</v>
      </c>
      <c r="Q164" s="193">
        <v>6.1969999999999997E-2</v>
      </c>
      <c r="R164" s="193">
        <f>Q164*H164</f>
        <v>9.9152000000000004E-2</v>
      </c>
      <c r="S164" s="193">
        <v>0</v>
      </c>
      <c r="T164" s="19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5" t="s">
        <v>147</v>
      </c>
      <c r="AT164" s="195" t="s">
        <v>143</v>
      </c>
      <c r="AU164" s="195" t="s">
        <v>148</v>
      </c>
      <c r="AY164" s="17" t="s">
        <v>140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7" t="s">
        <v>148</v>
      </c>
      <c r="BK164" s="196">
        <f>ROUND(I164*H164,2)</f>
        <v>0</v>
      </c>
      <c r="BL164" s="17" t="s">
        <v>147</v>
      </c>
      <c r="BM164" s="195" t="s">
        <v>173</v>
      </c>
    </row>
    <row r="165" spans="1:65" s="13" customFormat="1" ht="11.25">
      <c r="B165" s="197"/>
      <c r="C165" s="198"/>
      <c r="D165" s="199" t="s">
        <v>150</v>
      </c>
      <c r="E165" s="200" t="s">
        <v>1</v>
      </c>
      <c r="F165" s="201" t="s">
        <v>174</v>
      </c>
      <c r="G165" s="198"/>
      <c r="H165" s="200" t="s">
        <v>1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150</v>
      </c>
      <c r="AU165" s="207" t="s">
        <v>148</v>
      </c>
      <c r="AV165" s="13" t="s">
        <v>81</v>
      </c>
      <c r="AW165" s="13" t="s">
        <v>31</v>
      </c>
      <c r="AX165" s="13" t="s">
        <v>73</v>
      </c>
      <c r="AY165" s="207" t="s">
        <v>140</v>
      </c>
    </row>
    <row r="166" spans="1:65" s="14" customFormat="1" ht="11.25">
      <c r="B166" s="208"/>
      <c r="C166" s="209"/>
      <c r="D166" s="199" t="s">
        <v>150</v>
      </c>
      <c r="E166" s="210" t="s">
        <v>1</v>
      </c>
      <c r="F166" s="211" t="s">
        <v>175</v>
      </c>
      <c r="G166" s="209"/>
      <c r="H166" s="212">
        <v>1.6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150</v>
      </c>
      <c r="AU166" s="218" t="s">
        <v>148</v>
      </c>
      <c r="AV166" s="14" t="s">
        <v>148</v>
      </c>
      <c r="AW166" s="14" t="s">
        <v>31</v>
      </c>
      <c r="AX166" s="14" t="s">
        <v>81</v>
      </c>
      <c r="AY166" s="218" t="s">
        <v>140</v>
      </c>
    </row>
    <row r="167" spans="1:65" s="2" customFormat="1" ht="24.2" customHeight="1">
      <c r="A167" s="34"/>
      <c r="B167" s="35"/>
      <c r="C167" s="183" t="s">
        <v>176</v>
      </c>
      <c r="D167" s="183" t="s">
        <v>143</v>
      </c>
      <c r="E167" s="184" t="s">
        <v>177</v>
      </c>
      <c r="F167" s="185" t="s">
        <v>178</v>
      </c>
      <c r="G167" s="186" t="s">
        <v>166</v>
      </c>
      <c r="H167" s="187">
        <v>0.51</v>
      </c>
      <c r="I167" s="188"/>
      <c r="J167" s="189">
        <f>ROUND(I167*H167,2)</f>
        <v>0</v>
      </c>
      <c r="K167" s="190"/>
      <c r="L167" s="39"/>
      <c r="M167" s="191" t="s">
        <v>1</v>
      </c>
      <c r="N167" s="192" t="s">
        <v>39</v>
      </c>
      <c r="O167" s="71"/>
      <c r="P167" s="193">
        <f>O167*H167</f>
        <v>0</v>
      </c>
      <c r="Q167" s="193">
        <v>7.3249999999999996E-2</v>
      </c>
      <c r="R167" s="193">
        <f>Q167*H167</f>
        <v>3.7357500000000002E-2</v>
      </c>
      <c r="S167" s="193">
        <v>0</v>
      </c>
      <c r="T167" s="19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5" t="s">
        <v>147</v>
      </c>
      <c r="AT167" s="195" t="s">
        <v>143</v>
      </c>
      <c r="AU167" s="195" t="s">
        <v>148</v>
      </c>
      <c r="AY167" s="17" t="s">
        <v>140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7" t="s">
        <v>148</v>
      </c>
      <c r="BK167" s="196">
        <f>ROUND(I167*H167,2)</f>
        <v>0</v>
      </c>
      <c r="BL167" s="17" t="s">
        <v>147</v>
      </c>
      <c r="BM167" s="195" t="s">
        <v>179</v>
      </c>
    </row>
    <row r="168" spans="1:65" s="13" customFormat="1" ht="11.25">
      <c r="B168" s="197"/>
      <c r="C168" s="198"/>
      <c r="D168" s="199" t="s">
        <v>150</v>
      </c>
      <c r="E168" s="200" t="s">
        <v>1</v>
      </c>
      <c r="F168" s="201" t="s">
        <v>180</v>
      </c>
      <c r="G168" s="198"/>
      <c r="H168" s="200" t="s">
        <v>1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150</v>
      </c>
      <c r="AU168" s="207" t="s">
        <v>148</v>
      </c>
      <c r="AV168" s="13" t="s">
        <v>81</v>
      </c>
      <c r="AW168" s="13" t="s">
        <v>31</v>
      </c>
      <c r="AX168" s="13" t="s">
        <v>73</v>
      </c>
      <c r="AY168" s="207" t="s">
        <v>140</v>
      </c>
    </row>
    <row r="169" spans="1:65" s="14" customFormat="1" ht="11.25">
      <c r="B169" s="208"/>
      <c r="C169" s="209"/>
      <c r="D169" s="199" t="s">
        <v>150</v>
      </c>
      <c r="E169" s="210" t="s">
        <v>1</v>
      </c>
      <c r="F169" s="211" t="s">
        <v>181</v>
      </c>
      <c r="G169" s="209"/>
      <c r="H169" s="212">
        <v>0.51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150</v>
      </c>
      <c r="AU169" s="218" t="s">
        <v>148</v>
      </c>
      <c r="AV169" s="14" t="s">
        <v>148</v>
      </c>
      <c r="AW169" s="14" t="s">
        <v>31</v>
      </c>
      <c r="AX169" s="14" t="s">
        <v>81</v>
      </c>
      <c r="AY169" s="218" t="s">
        <v>140</v>
      </c>
    </row>
    <row r="170" spans="1:65" s="12" customFormat="1" ht="22.9" customHeight="1">
      <c r="B170" s="167"/>
      <c r="C170" s="168"/>
      <c r="D170" s="169" t="s">
        <v>72</v>
      </c>
      <c r="E170" s="181" t="s">
        <v>176</v>
      </c>
      <c r="F170" s="181" t="s">
        <v>182</v>
      </c>
      <c r="G170" s="168"/>
      <c r="H170" s="168"/>
      <c r="I170" s="171"/>
      <c r="J170" s="182">
        <f>BK170</f>
        <v>0</v>
      </c>
      <c r="K170" s="168"/>
      <c r="L170" s="173"/>
      <c r="M170" s="174"/>
      <c r="N170" s="175"/>
      <c r="O170" s="175"/>
      <c r="P170" s="176">
        <f>SUM(P171:P284)</f>
        <v>0</v>
      </c>
      <c r="Q170" s="175"/>
      <c r="R170" s="176">
        <f>SUM(R171:R284)</f>
        <v>3.1691542799999994</v>
      </c>
      <c r="S170" s="175"/>
      <c r="T170" s="177">
        <f>SUM(T171:T284)</f>
        <v>0</v>
      </c>
      <c r="AR170" s="178" t="s">
        <v>81</v>
      </c>
      <c r="AT170" s="179" t="s">
        <v>72</v>
      </c>
      <c r="AU170" s="179" t="s">
        <v>81</v>
      </c>
      <c r="AY170" s="178" t="s">
        <v>140</v>
      </c>
      <c r="BK170" s="180">
        <f>SUM(BK171:BK284)</f>
        <v>0</v>
      </c>
    </row>
    <row r="171" spans="1:65" s="2" customFormat="1" ht="24.2" customHeight="1">
      <c r="A171" s="34"/>
      <c r="B171" s="35"/>
      <c r="C171" s="183" t="s">
        <v>183</v>
      </c>
      <c r="D171" s="183" t="s">
        <v>143</v>
      </c>
      <c r="E171" s="184" t="s">
        <v>184</v>
      </c>
      <c r="F171" s="185" t="s">
        <v>185</v>
      </c>
      <c r="G171" s="186" t="s">
        <v>166</v>
      </c>
      <c r="H171" s="187">
        <v>61.22</v>
      </c>
      <c r="I171" s="188"/>
      <c r="J171" s="189">
        <f>ROUND(I171*H171,2)</f>
        <v>0</v>
      </c>
      <c r="K171" s="190"/>
      <c r="L171" s="39"/>
      <c r="M171" s="191" t="s">
        <v>1</v>
      </c>
      <c r="N171" s="192" t="s">
        <v>39</v>
      </c>
      <c r="O171" s="71"/>
      <c r="P171" s="193">
        <f>O171*H171</f>
        <v>0</v>
      </c>
      <c r="Q171" s="193">
        <v>2.5999999999999998E-4</v>
      </c>
      <c r="R171" s="193">
        <f>Q171*H171</f>
        <v>1.5917199999999999E-2</v>
      </c>
      <c r="S171" s="193">
        <v>0</v>
      </c>
      <c r="T171" s="19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5" t="s">
        <v>147</v>
      </c>
      <c r="AT171" s="195" t="s">
        <v>143</v>
      </c>
      <c r="AU171" s="195" t="s">
        <v>148</v>
      </c>
      <c r="AY171" s="17" t="s">
        <v>140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7" t="s">
        <v>148</v>
      </c>
      <c r="BK171" s="196">
        <f>ROUND(I171*H171,2)</f>
        <v>0</v>
      </c>
      <c r="BL171" s="17" t="s">
        <v>147</v>
      </c>
      <c r="BM171" s="195" t="s">
        <v>186</v>
      </c>
    </row>
    <row r="172" spans="1:65" s="13" customFormat="1" ht="11.25">
      <c r="B172" s="197"/>
      <c r="C172" s="198"/>
      <c r="D172" s="199" t="s">
        <v>150</v>
      </c>
      <c r="E172" s="200" t="s">
        <v>1</v>
      </c>
      <c r="F172" s="201" t="s">
        <v>187</v>
      </c>
      <c r="G172" s="198"/>
      <c r="H172" s="200" t="s">
        <v>1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150</v>
      </c>
      <c r="AU172" s="207" t="s">
        <v>148</v>
      </c>
      <c r="AV172" s="13" t="s">
        <v>81</v>
      </c>
      <c r="AW172" s="13" t="s">
        <v>31</v>
      </c>
      <c r="AX172" s="13" t="s">
        <v>73</v>
      </c>
      <c r="AY172" s="207" t="s">
        <v>140</v>
      </c>
    </row>
    <row r="173" spans="1:65" s="14" customFormat="1" ht="11.25">
      <c r="B173" s="208"/>
      <c r="C173" s="209"/>
      <c r="D173" s="199" t="s">
        <v>150</v>
      </c>
      <c r="E173" s="210" t="s">
        <v>1</v>
      </c>
      <c r="F173" s="211" t="s">
        <v>188</v>
      </c>
      <c r="G173" s="209"/>
      <c r="H173" s="212">
        <v>11.76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150</v>
      </c>
      <c r="AU173" s="218" t="s">
        <v>148</v>
      </c>
      <c r="AV173" s="14" t="s">
        <v>148</v>
      </c>
      <c r="AW173" s="14" t="s">
        <v>31</v>
      </c>
      <c r="AX173" s="14" t="s">
        <v>73</v>
      </c>
      <c r="AY173" s="218" t="s">
        <v>140</v>
      </c>
    </row>
    <row r="174" spans="1:65" s="13" customFormat="1" ht="11.25">
      <c r="B174" s="197"/>
      <c r="C174" s="198"/>
      <c r="D174" s="199" t="s">
        <v>150</v>
      </c>
      <c r="E174" s="200" t="s">
        <v>1</v>
      </c>
      <c r="F174" s="201" t="s">
        <v>189</v>
      </c>
      <c r="G174" s="198"/>
      <c r="H174" s="200" t="s">
        <v>1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150</v>
      </c>
      <c r="AU174" s="207" t="s">
        <v>148</v>
      </c>
      <c r="AV174" s="13" t="s">
        <v>81</v>
      </c>
      <c r="AW174" s="13" t="s">
        <v>31</v>
      </c>
      <c r="AX174" s="13" t="s">
        <v>73</v>
      </c>
      <c r="AY174" s="207" t="s">
        <v>140</v>
      </c>
    </row>
    <row r="175" spans="1:65" s="14" customFormat="1" ht="11.25">
      <c r="B175" s="208"/>
      <c r="C175" s="209"/>
      <c r="D175" s="199" t="s">
        <v>150</v>
      </c>
      <c r="E175" s="210" t="s">
        <v>1</v>
      </c>
      <c r="F175" s="211" t="s">
        <v>190</v>
      </c>
      <c r="G175" s="209"/>
      <c r="H175" s="212">
        <v>2.85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150</v>
      </c>
      <c r="AU175" s="218" t="s">
        <v>148</v>
      </c>
      <c r="AV175" s="14" t="s">
        <v>148</v>
      </c>
      <c r="AW175" s="14" t="s">
        <v>31</v>
      </c>
      <c r="AX175" s="14" t="s">
        <v>73</v>
      </c>
      <c r="AY175" s="218" t="s">
        <v>140</v>
      </c>
    </row>
    <row r="176" spans="1:65" s="13" customFormat="1" ht="11.25">
      <c r="B176" s="197"/>
      <c r="C176" s="198"/>
      <c r="D176" s="199" t="s">
        <v>150</v>
      </c>
      <c r="E176" s="200" t="s">
        <v>1</v>
      </c>
      <c r="F176" s="201" t="s">
        <v>191</v>
      </c>
      <c r="G176" s="198"/>
      <c r="H176" s="200" t="s">
        <v>1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150</v>
      </c>
      <c r="AU176" s="207" t="s">
        <v>148</v>
      </c>
      <c r="AV176" s="13" t="s">
        <v>81</v>
      </c>
      <c r="AW176" s="13" t="s">
        <v>31</v>
      </c>
      <c r="AX176" s="13" t="s">
        <v>73</v>
      </c>
      <c r="AY176" s="207" t="s">
        <v>140</v>
      </c>
    </row>
    <row r="177" spans="1:65" s="14" customFormat="1" ht="11.25">
      <c r="B177" s="208"/>
      <c r="C177" s="209"/>
      <c r="D177" s="199" t="s">
        <v>150</v>
      </c>
      <c r="E177" s="210" t="s">
        <v>1</v>
      </c>
      <c r="F177" s="211" t="s">
        <v>192</v>
      </c>
      <c r="G177" s="209"/>
      <c r="H177" s="212">
        <v>0.94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150</v>
      </c>
      <c r="AU177" s="218" t="s">
        <v>148</v>
      </c>
      <c r="AV177" s="14" t="s">
        <v>148</v>
      </c>
      <c r="AW177" s="14" t="s">
        <v>31</v>
      </c>
      <c r="AX177" s="14" t="s">
        <v>73</v>
      </c>
      <c r="AY177" s="218" t="s">
        <v>140</v>
      </c>
    </row>
    <row r="178" spans="1:65" s="13" customFormat="1" ht="11.25">
      <c r="B178" s="197"/>
      <c r="C178" s="198"/>
      <c r="D178" s="199" t="s">
        <v>150</v>
      </c>
      <c r="E178" s="200" t="s">
        <v>1</v>
      </c>
      <c r="F178" s="201" t="s">
        <v>193</v>
      </c>
      <c r="G178" s="198"/>
      <c r="H178" s="200" t="s">
        <v>1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150</v>
      </c>
      <c r="AU178" s="207" t="s">
        <v>148</v>
      </c>
      <c r="AV178" s="13" t="s">
        <v>81</v>
      </c>
      <c r="AW178" s="13" t="s">
        <v>31</v>
      </c>
      <c r="AX178" s="13" t="s">
        <v>73</v>
      </c>
      <c r="AY178" s="207" t="s">
        <v>140</v>
      </c>
    </row>
    <row r="179" spans="1:65" s="14" customFormat="1" ht="11.25">
      <c r="B179" s="208"/>
      <c r="C179" s="209"/>
      <c r="D179" s="199" t="s">
        <v>150</v>
      </c>
      <c r="E179" s="210" t="s">
        <v>1</v>
      </c>
      <c r="F179" s="211" t="s">
        <v>194</v>
      </c>
      <c r="G179" s="209"/>
      <c r="H179" s="212">
        <v>2.59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150</v>
      </c>
      <c r="AU179" s="218" t="s">
        <v>148</v>
      </c>
      <c r="AV179" s="14" t="s">
        <v>148</v>
      </c>
      <c r="AW179" s="14" t="s">
        <v>31</v>
      </c>
      <c r="AX179" s="14" t="s">
        <v>73</v>
      </c>
      <c r="AY179" s="218" t="s">
        <v>140</v>
      </c>
    </row>
    <row r="180" spans="1:65" s="13" customFormat="1" ht="11.25">
      <c r="B180" s="197"/>
      <c r="C180" s="198"/>
      <c r="D180" s="199" t="s">
        <v>150</v>
      </c>
      <c r="E180" s="200" t="s">
        <v>1</v>
      </c>
      <c r="F180" s="201" t="s">
        <v>195</v>
      </c>
      <c r="G180" s="198"/>
      <c r="H180" s="200" t="s">
        <v>1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150</v>
      </c>
      <c r="AU180" s="207" t="s">
        <v>148</v>
      </c>
      <c r="AV180" s="13" t="s">
        <v>81</v>
      </c>
      <c r="AW180" s="13" t="s">
        <v>31</v>
      </c>
      <c r="AX180" s="13" t="s">
        <v>73</v>
      </c>
      <c r="AY180" s="207" t="s">
        <v>140</v>
      </c>
    </row>
    <row r="181" spans="1:65" s="14" customFormat="1" ht="11.25">
      <c r="B181" s="208"/>
      <c r="C181" s="209"/>
      <c r="D181" s="199" t="s">
        <v>150</v>
      </c>
      <c r="E181" s="210" t="s">
        <v>1</v>
      </c>
      <c r="F181" s="211" t="s">
        <v>196</v>
      </c>
      <c r="G181" s="209"/>
      <c r="H181" s="212">
        <v>12.44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150</v>
      </c>
      <c r="AU181" s="218" t="s">
        <v>148</v>
      </c>
      <c r="AV181" s="14" t="s">
        <v>148</v>
      </c>
      <c r="AW181" s="14" t="s">
        <v>31</v>
      </c>
      <c r="AX181" s="14" t="s">
        <v>73</v>
      </c>
      <c r="AY181" s="218" t="s">
        <v>140</v>
      </c>
    </row>
    <row r="182" spans="1:65" s="13" customFormat="1" ht="11.25">
      <c r="B182" s="197"/>
      <c r="C182" s="198"/>
      <c r="D182" s="199" t="s">
        <v>150</v>
      </c>
      <c r="E182" s="200" t="s">
        <v>1</v>
      </c>
      <c r="F182" s="201" t="s">
        <v>197</v>
      </c>
      <c r="G182" s="198"/>
      <c r="H182" s="200" t="s">
        <v>1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150</v>
      </c>
      <c r="AU182" s="207" t="s">
        <v>148</v>
      </c>
      <c r="AV182" s="13" t="s">
        <v>81</v>
      </c>
      <c r="AW182" s="13" t="s">
        <v>31</v>
      </c>
      <c r="AX182" s="13" t="s">
        <v>73</v>
      </c>
      <c r="AY182" s="207" t="s">
        <v>140</v>
      </c>
    </row>
    <row r="183" spans="1:65" s="14" customFormat="1" ht="11.25">
      <c r="B183" s="208"/>
      <c r="C183" s="209"/>
      <c r="D183" s="199" t="s">
        <v>150</v>
      </c>
      <c r="E183" s="210" t="s">
        <v>1</v>
      </c>
      <c r="F183" s="211" t="s">
        <v>198</v>
      </c>
      <c r="G183" s="209"/>
      <c r="H183" s="212">
        <v>29.96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150</v>
      </c>
      <c r="AU183" s="218" t="s">
        <v>148</v>
      </c>
      <c r="AV183" s="14" t="s">
        <v>148</v>
      </c>
      <c r="AW183" s="14" t="s">
        <v>31</v>
      </c>
      <c r="AX183" s="14" t="s">
        <v>73</v>
      </c>
      <c r="AY183" s="218" t="s">
        <v>140</v>
      </c>
    </row>
    <row r="184" spans="1:65" s="13" customFormat="1" ht="11.25">
      <c r="B184" s="197"/>
      <c r="C184" s="198"/>
      <c r="D184" s="199" t="s">
        <v>150</v>
      </c>
      <c r="E184" s="200" t="s">
        <v>1</v>
      </c>
      <c r="F184" s="201" t="s">
        <v>199</v>
      </c>
      <c r="G184" s="198"/>
      <c r="H184" s="200" t="s">
        <v>1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150</v>
      </c>
      <c r="AU184" s="207" t="s">
        <v>148</v>
      </c>
      <c r="AV184" s="13" t="s">
        <v>81</v>
      </c>
      <c r="AW184" s="13" t="s">
        <v>31</v>
      </c>
      <c r="AX184" s="13" t="s">
        <v>73</v>
      </c>
      <c r="AY184" s="207" t="s">
        <v>140</v>
      </c>
    </row>
    <row r="185" spans="1:65" s="14" customFormat="1" ht="11.25">
      <c r="B185" s="208"/>
      <c r="C185" s="209"/>
      <c r="D185" s="199" t="s">
        <v>150</v>
      </c>
      <c r="E185" s="210" t="s">
        <v>1</v>
      </c>
      <c r="F185" s="211" t="s">
        <v>200</v>
      </c>
      <c r="G185" s="209"/>
      <c r="H185" s="212">
        <v>0.68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150</v>
      </c>
      <c r="AU185" s="218" t="s">
        <v>148</v>
      </c>
      <c r="AV185" s="14" t="s">
        <v>148</v>
      </c>
      <c r="AW185" s="14" t="s">
        <v>31</v>
      </c>
      <c r="AX185" s="14" t="s">
        <v>73</v>
      </c>
      <c r="AY185" s="218" t="s">
        <v>140</v>
      </c>
    </row>
    <row r="186" spans="1:65" s="15" customFormat="1" ht="11.25">
      <c r="B186" s="230"/>
      <c r="C186" s="231"/>
      <c r="D186" s="199" t="s">
        <v>150</v>
      </c>
      <c r="E186" s="232" t="s">
        <v>1</v>
      </c>
      <c r="F186" s="233" t="s">
        <v>201</v>
      </c>
      <c r="G186" s="231"/>
      <c r="H186" s="234">
        <v>61.22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150</v>
      </c>
      <c r="AU186" s="240" t="s">
        <v>148</v>
      </c>
      <c r="AV186" s="15" t="s">
        <v>147</v>
      </c>
      <c r="AW186" s="15" t="s">
        <v>31</v>
      </c>
      <c r="AX186" s="15" t="s">
        <v>81</v>
      </c>
      <c r="AY186" s="240" t="s">
        <v>140</v>
      </c>
    </row>
    <row r="187" spans="1:65" s="2" customFormat="1" ht="24.2" customHeight="1">
      <c r="A187" s="34"/>
      <c r="B187" s="35"/>
      <c r="C187" s="183" t="s">
        <v>161</v>
      </c>
      <c r="D187" s="183" t="s">
        <v>143</v>
      </c>
      <c r="E187" s="184" t="s">
        <v>202</v>
      </c>
      <c r="F187" s="185" t="s">
        <v>203</v>
      </c>
      <c r="G187" s="186" t="s">
        <v>166</v>
      </c>
      <c r="H187" s="187">
        <v>61.22</v>
      </c>
      <c r="I187" s="188"/>
      <c r="J187" s="189">
        <f>ROUND(I187*H187,2)</f>
        <v>0</v>
      </c>
      <c r="K187" s="190"/>
      <c r="L187" s="39"/>
      <c r="M187" s="191" t="s">
        <v>1</v>
      </c>
      <c r="N187" s="192" t="s">
        <v>39</v>
      </c>
      <c r="O187" s="71"/>
      <c r="P187" s="193">
        <f>O187*H187</f>
        <v>0</v>
      </c>
      <c r="Q187" s="193">
        <v>4.0000000000000001E-3</v>
      </c>
      <c r="R187" s="193">
        <f>Q187*H187</f>
        <v>0.24488000000000001</v>
      </c>
      <c r="S187" s="193">
        <v>0</v>
      </c>
      <c r="T187" s="19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5" t="s">
        <v>147</v>
      </c>
      <c r="AT187" s="195" t="s">
        <v>143</v>
      </c>
      <c r="AU187" s="195" t="s">
        <v>148</v>
      </c>
      <c r="AY187" s="17" t="s">
        <v>140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7" t="s">
        <v>148</v>
      </c>
      <c r="BK187" s="196">
        <f>ROUND(I187*H187,2)</f>
        <v>0</v>
      </c>
      <c r="BL187" s="17" t="s">
        <v>147</v>
      </c>
      <c r="BM187" s="195" t="s">
        <v>204</v>
      </c>
    </row>
    <row r="188" spans="1:65" s="2" customFormat="1" ht="21.75" customHeight="1">
      <c r="A188" s="34"/>
      <c r="B188" s="35"/>
      <c r="C188" s="183" t="s">
        <v>205</v>
      </c>
      <c r="D188" s="183" t="s">
        <v>143</v>
      </c>
      <c r="E188" s="184" t="s">
        <v>206</v>
      </c>
      <c r="F188" s="185" t="s">
        <v>207</v>
      </c>
      <c r="G188" s="186" t="s">
        <v>166</v>
      </c>
      <c r="H188" s="187">
        <v>2.141</v>
      </c>
      <c r="I188" s="188"/>
      <c r="J188" s="189">
        <f>ROUND(I188*H188,2)</f>
        <v>0</v>
      </c>
      <c r="K188" s="190"/>
      <c r="L188" s="39"/>
      <c r="M188" s="191" t="s">
        <v>1</v>
      </c>
      <c r="N188" s="192" t="s">
        <v>39</v>
      </c>
      <c r="O188" s="71"/>
      <c r="P188" s="193">
        <f>O188*H188</f>
        <v>0</v>
      </c>
      <c r="Q188" s="193">
        <v>3.73E-2</v>
      </c>
      <c r="R188" s="193">
        <f>Q188*H188</f>
        <v>7.9859299999999994E-2</v>
      </c>
      <c r="S188" s="193">
        <v>0</v>
      </c>
      <c r="T188" s="19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5" t="s">
        <v>147</v>
      </c>
      <c r="AT188" s="195" t="s">
        <v>143</v>
      </c>
      <c r="AU188" s="195" t="s">
        <v>148</v>
      </c>
      <c r="AY188" s="17" t="s">
        <v>140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7" t="s">
        <v>148</v>
      </c>
      <c r="BK188" s="196">
        <f>ROUND(I188*H188,2)</f>
        <v>0</v>
      </c>
      <c r="BL188" s="17" t="s">
        <v>147</v>
      </c>
      <c r="BM188" s="195" t="s">
        <v>208</v>
      </c>
    </row>
    <row r="189" spans="1:65" s="13" customFormat="1" ht="11.25">
      <c r="B189" s="197"/>
      <c r="C189" s="198"/>
      <c r="D189" s="199" t="s">
        <v>150</v>
      </c>
      <c r="E189" s="200" t="s">
        <v>1</v>
      </c>
      <c r="F189" s="201" t="s">
        <v>209</v>
      </c>
      <c r="G189" s="198"/>
      <c r="H189" s="200" t="s">
        <v>1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150</v>
      </c>
      <c r="AU189" s="207" t="s">
        <v>148</v>
      </c>
      <c r="AV189" s="13" t="s">
        <v>81</v>
      </c>
      <c r="AW189" s="13" t="s">
        <v>31</v>
      </c>
      <c r="AX189" s="13" t="s">
        <v>73</v>
      </c>
      <c r="AY189" s="207" t="s">
        <v>140</v>
      </c>
    </row>
    <row r="190" spans="1:65" s="14" customFormat="1" ht="11.25">
      <c r="B190" s="208"/>
      <c r="C190" s="209"/>
      <c r="D190" s="199" t="s">
        <v>150</v>
      </c>
      <c r="E190" s="210" t="s">
        <v>1</v>
      </c>
      <c r="F190" s="211" t="s">
        <v>210</v>
      </c>
      <c r="G190" s="209"/>
      <c r="H190" s="212">
        <v>1.2000000000000002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150</v>
      </c>
      <c r="AU190" s="218" t="s">
        <v>148</v>
      </c>
      <c r="AV190" s="14" t="s">
        <v>148</v>
      </c>
      <c r="AW190" s="14" t="s">
        <v>31</v>
      </c>
      <c r="AX190" s="14" t="s">
        <v>73</v>
      </c>
      <c r="AY190" s="218" t="s">
        <v>140</v>
      </c>
    </row>
    <row r="191" spans="1:65" s="13" customFormat="1" ht="11.25">
      <c r="B191" s="197"/>
      <c r="C191" s="198"/>
      <c r="D191" s="199" t="s">
        <v>150</v>
      </c>
      <c r="E191" s="200" t="s">
        <v>1</v>
      </c>
      <c r="F191" s="201" t="s">
        <v>211</v>
      </c>
      <c r="G191" s="198"/>
      <c r="H191" s="200" t="s">
        <v>1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150</v>
      </c>
      <c r="AU191" s="207" t="s">
        <v>148</v>
      </c>
      <c r="AV191" s="13" t="s">
        <v>81</v>
      </c>
      <c r="AW191" s="13" t="s">
        <v>31</v>
      </c>
      <c r="AX191" s="13" t="s">
        <v>73</v>
      </c>
      <c r="AY191" s="207" t="s">
        <v>140</v>
      </c>
    </row>
    <row r="192" spans="1:65" s="14" customFormat="1" ht="11.25">
      <c r="B192" s="208"/>
      <c r="C192" s="209"/>
      <c r="D192" s="199" t="s">
        <v>150</v>
      </c>
      <c r="E192" s="210" t="s">
        <v>1</v>
      </c>
      <c r="F192" s="211" t="s">
        <v>212</v>
      </c>
      <c r="G192" s="209"/>
      <c r="H192" s="212">
        <v>0.2205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150</v>
      </c>
      <c r="AU192" s="218" t="s">
        <v>148</v>
      </c>
      <c r="AV192" s="14" t="s">
        <v>148</v>
      </c>
      <c r="AW192" s="14" t="s">
        <v>31</v>
      </c>
      <c r="AX192" s="14" t="s">
        <v>73</v>
      </c>
      <c r="AY192" s="218" t="s">
        <v>140</v>
      </c>
    </row>
    <row r="193" spans="1:65" s="13" customFormat="1" ht="11.25">
      <c r="B193" s="197"/>
      <c r="C193" s="198"/>
      <c r="D193" s="199" t="s">
        <v>150</v>
      </c>
      <c r="E193" s="200" t="s">
        <v>1</v>
      </c>
      <c r="F193" s="201" t="s">
        <v>213</v>
      </c>
      <c r="G193" s="198"/>
      <c r="H193" s="200" t="s">
        <v>1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150</v>
      </c>
      <c r="AU193" s="207" t="s">
        <v>148</v>
      </c>
      <c r="AV193" s="13" t="s">
        <v>81</v>
      </c>
      <c r="AW193" s="13" t="s">
        <v>31</v>
      </c>
      <c r="AX193" s="13" t="s">
        <v>73</v>
      </c>
      <c r="AY193" s="207" t="s">
        <v>140</v>
      </c>
    </row>
    <row r="194" spans="1:65" s="14" customFormat="1" ht="11.25">
      <c r="B194" s="208"/>
      <c r="C194" s="209"/>
      <c r="D194" s="199" t="s">
        <v>150</v>
      </c>
      <c r="E194" s="210" t="s">
        <v>1</v>
      </c>
      <c r="F194" s="211" t="s">
        <v>214</v>
      </c>
      <c r="G194" s="209"/>
      <c r="H194" s="212">
        <v>0.72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150</v>
      </c>
      <c r="AU194" s="218" t="s">
        <v>148</v>
      </c>
      <c r="AV194" s="14" t="s">
        <v>148</v>
      </c>
      <c r="AW194" s="14" t="s">
        <v>31</v>
      </c>
      <c r="AX194" s="14" t="s">
        <v>73</v>
      </c>
      <c r="AY194" s="218" t="s">
        <v>140</v>
      </c>
    </row>
    <row r="195" spans="1:65" s="15" customFormat="1" ht="11.25">
      <c r="B195" s="230"/>
      <c r="C195" s="231"/>
      <c r="D195" s="199" t="s">
        <v>150</v>
      </c>
      <c r="E195" s="232" t="s">
        <v>1</v>
      </c>
      <c r="F195" s="233" t="s">
        <v>201</v>
      </c>
      <c r="G195" s="231"/>
      <c r="H195" s="234">
        <v>2.1405000000000003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150</v>
      </c>
      <c r="AU195" s="240" t="s">
        <v>148</v>
      </c>
      <c r="AV195" s="15" t="s">
        <v>147</v>
      </c>
      <c r="AW195" s="15" t="s">
        <v>31</v>
      </c>
      <c r="AX195" s="15" t="s">
        <v>81</v>
      </c>
      <c r="AY195" s="240" t="s">
        <v>140</v>
      </c>
    </row>
    <row r="196" spans="1:65" s="2" customFormat="1" ht="24.2" customHeight="1">
      <c r="A196" s="34"/>
      <c r="B196" s="35"/>
      <c r="C196" s="183" t="s">
        <v>215</v>
      </c>
      <c r="D196" s="183" t="s">
        <v>143</v>
      </c>
      <c r="E196" s="184" t="s">
        <v>216</v>
      </c>
      <c r="F196" s="185" t="s">
        <v>217</v>
      </c>
      <c r="G196" s="186" t="s">
        <v>166</v>
      </c>
      <c r="H196" s="187">
        <v>24.524000000000001</v>
      </c>
      <c r="I196" s="188"/>
      <c r="J196" s="189">
        <f>ROUND(I196*H196,2)</f>
        <v>0</v>
      </c>
      <c r="K196" s="190"/>
      <c r="L196" s="39"/>
      <c r="M196" s="191" t="s">
        <v>1</v>
      </c>
      <c r="N196" s="192" t="s">
        <v>39</v>
      </c>
      <c r="O196" s="71"/>
      <c r="P196" s="193">
        <f>O196*H196</f>
        <v>0</v>
      </c>
      <c r="Q196" s="193">
        <v>7.3499999999999998E-3</v>
      </c>
      <c r="R196" s="193">
        <f>Q196*H196</f>
        <v>0.18025140000000001</v>
      </c>
      <c r="S196" s="193">
        <v>0</v>
      </c>
      <c r="T196" s="19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5" t="s">
        <v>147</v>
      </c>
      <c r="AT196" s="195" t="s">
        <v>143</v>
      </c>
      <c r="AU196" s="195" t="s">
        <v>148</v>
      </c>
      <c r="AY196" s="17" t="s">
        <v>140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7" t="s">
        <v>148</v>
      </c>
      <c r="BK196" s="196">
        <f>ROUND(I196*H196,2)</f>
        <v>0</v>
      </c>
      <c r="BL196" s="17" t="s">
        <v>147</v>
      </c>
      <c r="BM196" s="195" t="s">
        <v>218</v>
      </c>
    </row>
    <row r="197" spans="1:65" s="13" customFormat="1" ht="11.25">
      <c r="B197" s="197"/>
      <c r="C197" s="198"/>
      <c r="D197" s="199" t="s">
        <v>150</v>
      </c>
      <c r="E197" s="200" t="s">
        <v>1</v>
      </c>
      <c r="F197" s="201" t="s">
        <v>219</v>
      </c>
      <c r="G197" s="198"/>
      <c r="H197" s="200" t="s">
        <v>1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150</v>
      </c>
      <c r="AU197" s="207" t="s">
        <v>148</v>
      </c>
      <c r="AV197" s="13" t="s">
        <v>81</v>
      </c>
      <c r="AW197" s="13" t="s">
        <v>31</v>
      </c>
      <c r="AX197" s="13" t="s">
        <v>73</v>
      </c>
      <c r="AY197" s="207" t="s">
        <v>140</v>
      </c>
    </row>
    <row r="198" spans="1:65" s="14" customFormat="1" ht="11.25">
      <c r="B198" s="208"/>
      <c r="C198" s="209"/>
      <c r="D198" s="199" t="s">
        <v>150</v>
      </c>
      <c r="E198" s="210" t="s">
        <v>1</v>
      </c>
      <c r="F198" s="211" t="s">
        <v>220</v>
      </c>
      <c r="G198" s="209"/>
      <c r="H198" s="212">
        <v>17.292000000000002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150</v>
      </c>
      <c r="AU198" s="218" t="s">
        <v>148</v>
      </c>
      <c r="AV198" s="14" t="s">
        <v>148</v>
      </c>
      <c r="AW198" s="14" t="s">
        <v>31</v>
      </c>
      <c r="AX198" s="14" t="s">
        <v>73</v>
      </c>
      <c r="AY198" s="218" t="s">
        <v>140</v>
      </c>
    </row>
    <row r="199" spans="1:65" s="13" customFormat="1" ht="11.25">
      <c r="B199" s="197"/>
      <c r="C199" s="198"/>
      <c r="D199" s="199" t="s">
        <v>150</v>
      </c>
      <c r="E199" s="200" t="s">
        <v>1</v>
      </c>
      <c r="F199" s="201" t="s">
        <v>221</v>
      </c>
      <c r="G199" s="198"/>
      <c r="H199" s="200" t="s">
        <v>1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150</v>
      </c>
      <c r="AU199" s="207" t="s">
        <v>148</v>
      </c>
      <c r="AV199" s="13" t="s">
        <v>81</v>
      </c>
      <c r="AW199" s="13" t="s">
        <v>31</v>
      </c>
      <c r="AX199" s="13" t="s">
        <v>73</v>
      </c>
      <c r="AY199" s="207" t="s">
        <v>140</v>
      </c>
    </row>
    <row r="200" spans="1:65" s="14" customFormat="1" ht="11.25">
      <c r="B200" s="208"/>
      <c r="C200" s="209"/>
      <c r="D200" s="199" t="s">
        <v>150</v>
      </c>
      <c r="E200" s="210" t="s">
        <v>1</v>
      </c>
      <c r="F200" s="211" t="s">
        <v>222</v>
      </c>
      <c r="G200" s="209"/>
      <c r="H200" s="212">
        <v>2.1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150</v>
      </c>
      <c r="AU200" s="218" t="s">
        <v>148</v>
      </c>
      <c r="AV200" s="14" t="s">
        <v>148</v>
      </c>
      <c r="AW200" s="14" t="s">
        <v>31</v>
      </c>
      <c r="AX200" s="14" t="s">
        <v>73</v>
      </c>
      <c r="AY200" s="218" t="s">
        <v>140</v>
      </c>
    </row>
    <row r="201" spans="1:65" s="13" customFormat="1" ht="11.25">
      <c r="B201" s="197"/>
      <c r="C201" s="198"/>
      <c r="D201" s="199" t="s">
        <v>150</v>
      </c>
      <c r="E201" s="200" t="s">
        <v>1</v>
      </c>
      <c r="F201" s="201" t="s">
        <v>223</v>
      </c>
      <c r="G201" s="198"/>
      <c r="H201" s="200" t="s">
        <v>1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150</v>
      </c>
      <c r="AU201" s="207" t="s">
        <v>148</v>
      </c>
      <c r="AV201" s="13" t="s">
        <v>81</v>
      </c>
      <c r="AW201" s="13" t="s">
        <v>31</v>
      </c>
      <c r="AX201" s="13" t="s">
        <v>73</v>
      </c>
      <c r="AY201" s="207" t="s">
        <v>140</v>
      </c>
    </row>
    <row r="202" spans="1:65" s="14" customFormat="1" ht="11.25">
      <c r="B202" s="208"/>
      <c r="C202" s="209"/>
      <c r="D202" s="199" t="s">
        <v>150</v>
      </c>
      <c r="E202" s="210" t="s">
        <v>1</v>
      </c>
      <c r="F202" s="211" t="s">
        <v>224</v>
      </c>
      <c r="G202" s="209"/>
      <c r="H202" s="212">
        <v>3.2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150</v>
      </c>
      <c r="AU202" s="218" t="s">
        <v>148</v>
      </c>
      <c r="AV202" s="14" t="s">
        <v>148</v>
      </c>
      <c r="AW202" s="14" t="s">
        <v>31</v>
      </c>
      <c r="AX202" s="14" t="s">
        <v>73</v>
      </c>
      <c r="AY202" s="218" t="s">
        <v>140</v>
      </c>
    </row>
    <row r="203" spans="1:65" s="13" customFormat="1" ht="11.25">
      <c r="B203" s="197"/>
      <c r="C203" s="198"/>
      <c r="D203" s="199" t="s">
        <v>150</v>
      </c>
      <c r="E203" s="200" t="s">
        <v>1</v>
      </c>
      <c r="F203" s="201" t="s">
        <v>225</v>
      </c>
      <c r="G203" s="198"/>
      <c r="H203" s="200" t="s">
        <v>1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150</v>
      </c>
      <c r="AU203" s="207" t="s">
        <v>148</v>
      </c>
      <c r="AV203" s="13" t="s">
        <v>81</v>
      </c>
      <c r="AW203" s="13" t="s">
        <v>31</v>
      </c>
      <c r="AX203" s="13" t="s">
        <v>73</v>
      </c>
      <c r="AY203" s="207" t="s">
        <v>140</v>
      </c>
    </row>
    <row r="204" spans="1:65" s="14" customFormat="1" ht="11.25">
      <c r="B204" s="208"/>
      <c r="C204" s="209"/>
      <c r="D204" s="199" t="s">
        <v>150</v>
      </c>
      <c r="E204" s="210" t="s">
        <v>1</v>
      </c>
      <c r="F204" s="211" t="s">
        <v>226</v>
      </c>
      <c r="G204" s="209"/>
      <c r="H204" s="212">
        <v>1.212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150</v>
      </c>
      <c r="AU204" s="218" t="s">
        <v>148</v>
      </c>
      <c r="AV204" s="14" t="s">
        <v>148</v>
      </c>
      <c r="AW204" s="14" t="s">
        <v>31</v>
      </c>
      <c r="AX204" s="14" t="s">
        <v>73</v>
      </c>
      <c r="AY204" s="218" t="s">
        <v>140</v>
      </c>
    </row>
    <row r="205" spans="1:65" s="13" customFormat="1" ht="11.25">
      <c r="B205" s="197"/>
      <c r="C205" s="198"/>
      <c r="D205" s="199" t="s">
        <v>150</v>
      </c>
      <c r="E205" s="200" t="s">
        <v>1</v>
      </c>
      <c r="F205" s="201" t="s">
        <v>213</v>
      </c>
      <c r="G205" s="198"/>
      <c r="H205" s="200" t="s">
        <v>1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150</v>
      </c>
      <c r="AU205" s="207" t="s">
        <v>148</v>
      </c>
      <c r="AV205" s="13" t="s">
        <v>81</v>
      </c>
      <c r="AW205" s="13" t="s">
        <v>31</v>
      </c>
      <c r="AX205" s="13" t="s">
        <v>73</v>
      </c>
      <c r="AY205" s="207" t="s">
        <v>140</v>
      </c>
    </row>
    <row r="206" spans="1:65" s="14" customFormat="1" ht="11.25">
      <c r="B206" s="208"/>
      <c r="C206" s="209"/>
      <c r="D206" s="199" t="s">
        <v>150</v>
      </c>
      <c r="E206" s="210" t="s">
        <v>1</v>
      </c>
      <c r="F206" s="211" t="s">
        <v>214</v>
      </c>
      <c r="G206" s="209"/>
      <c r="H206" s="212">
        <v>0.72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150</v>
      </c>
      <c r="AU206" s="218" t="s">
        <v>148</v>
      </c>
      <c r="AV206" s="14" t="s">
        <v>148</v>
      </c>
      <c r="AW206" s="14" t="s">
        <v>31</v>
      </c>
      <c r="AX206" s="14" t="s">
        <v>73</v>
      </c>
      <c r="AY206" s="218" t="s">
        <v>140</v>
      </c>
    </row>
    <row r="207" spans="1:65" s="15" customFormat="1" ht="11.25">
      <c r="B207" s="230"/>
      <c r="C207" s="231"/>
      <c r="D207" s="199" t="s">
        <v>150</v>
      </c>
      <c r="E207" s="232" t="s">
        <v>1</v>
      </c>
      <c r="F207" s="233" t="s">
        <v>201</v>
      </c>
      <c r="G207" s="231"/>
      <c r="H207" s="234">
        <v>24.524000000000001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150</v>
      </c>
      <c r="AU207" s="240" t="s">
        <v>148</v>
      </c>
      <c r="AV207" s="15" t="s">
        <v>147</v>
      </c>
      <c r="AW207" s="15" t="s">
        <v>31</v>
      </c>
      <c r="AX207" s="15" t="s">
        <v>81</v>
      </c>
      <c r="AY207" s="240" t="s">
        <v>140</v>
      </c>
    </row>
    <row r="208" spans="1:65" s="2" customFormat="1" ht="24.2" customHeight="1">
      <c r="A208" s="34"/>
      <c r="B208" s="35"/>
      <c r="C208" s="183" t="s">
        <v>227</v>
      </c>
      <c r="D208" s="183" t="s">
        <v>143</v>
      </c>
      <c r="E208" s="184" t="s">
        <v>228</v>
      </c>
      <c r="F208" s="185" t="s">
        <v>229</v>
      </c>
      <c r="G208" s="186" t="s">
        <v>166</v>
      </c>
      <c r="H208" s="187">
        <v>196.71199999999999</v>
      </c>
      <c r="I208" s="188"/>
      <c r="J208" s="189">
        <f>ROUND(I208*H208,2)</f>
        <v>0</v>
      </c>
      <c r="K208" s="190"/>
      <c r="L208" s="39"/>
      <c r="M208" s="191" t="s">
        <v>1</v>
      </c>
      <c r="N208" s="192" t="s">
        <v>39</v>
      </c>
      <c r="O208" s="71"/>
      <c r="P208" s="193">
        <f>O208*H208</f>
        <v>0</v>
      </c>
      <c r="Q208" s="193">
        <v>2.5999999999999998E-4</v>
      </c>
      <c r="R208" s="193">
        <f>Q208*H208</f>
        <v>5.1145119999999995E-2</v>
      </c>
      <c r="S208" s="193">
        <v>0</v>
      </c>
      <c r="T208" s="194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5" t="s">
        <v>147</v>
      </c>
      <c r="AT208" s="195" t="s">
        <v>143</v>
      </c>
      <c r="AU208" s="195" t="s">
        <v>148</v>
      </c>
      <c r="AY208" s="17" t="s">
        <v>140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7" t="s">
        <v>148</v>
      </c>
      <c r="BK208" s="196">
        <f>ROUND(I208*H208,2)</f>
        <v>0</v>
      </c>
      <c r="BL208" s="17" t="s">
        <v>147</v>
      </c>
      <c r="BM208" s="195" t="s">
        <v>230</v>
      </c>
    </row>
    <row r="209" spans="2:51" s="13" customFormat="1" ht="11.25">
      <c r="B209" s="197"/>
      <c r="C209" s="198"/>
      <c r="D209" s="199" t="s">
        <v>150</v>
      </c>
      <c r="E209" s="200" t="s">
        <v>1</v>
      </c>
      <c r="F209" s="201" t="s">
        <v>187</v>
      </c>
      <c r="G209" s="198"/>
      <c r="H209" s="200" t="s">
        <v>1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150</v>
      </c>
      <c r="AU209" s="207" t="s">
        <v>148</v>
      </c>
      <c r="AV209" s="13" t="s">
        <v>81</v>
      </c>
      <c r="AW209" s="13" t="s">
        <v>31</v>
      </c>
      <c r="AX209" s="13" t="s">
        <v>73</v>
      </c>
      <c r="AY209" s="207" t="s">
        <v>140</v>
      </c>
    </row>
    <row r="210" spans="2:51" s="14" customFormat="1" ht="11.25">
      <c r="B210" s="208"/>
      <c r="C210" s="209"/>
      <c r="D210" s="199" t="s">
        <v>150</v>
      </c>
      <c r="E210" s="210" t="s">
        <v>1</v>
      </c>
      <c r="F210" s="211" t="s">
        <v>231</v>
      </c>
      <c r="G210" s="209"/>
      <c r="H210" s="212">
        <v>45.052799999999998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150</v>
      </c>
      <c r="AU210" s="218" t="s">
        <v>148</v>
      </c>
      <c r="AV210" s="14" t="s">
        <v>148</v>
      </c>
      <c r="AW210" s="14" t="s">
        <v>31</v>
      </c>
      <c r="AX210" s="14" t="s">
        <v>73</v>
      </c>
      <c r="AY210" s="218" t="s">
        <v>140</v>
      </c>
    </row>
    <row r="211" spans="2:51" s="13" customFormat="1" ht="11.25">
      <c r="B211" s="197"/>
      <c r="C211" s="198"/>
      <c r="D211" s="199" t="s">
        <v>150</v>
      </c>
      <c r="E211" s="200" t="s">
        <v>1</v>
      </c>
      <c r="F211" s="201" t="s">
        <v>189</v>
      </c>
      <c r="G211" s="198"/>
      <c r="H211" s="200" t="s">
        <v>1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150</v>
      </c>
      <c r="AU211" s="207" t="s">
        <v>148</v>
      </c>
      <c r="AV211" s="13" t="s">
        <v>81</v>
      </c>
      <c r="AW211" s="13" t="s">
        <v>31</v>
      </c>
      <c r="AX211" s="13" t="s">
        <v>73</v>
      </c>
      <c r="AY211" s="207" t="s">
        <v>140</v>
      </c>
    </row>
    <row r="212" spans="2:51" s="14" customFormat="1" ht="11.25">
      <c r="B212" s="208"/>
      <c r="C212" s="209"/>
      <c r="D212" s="199" t="s">
        <v>150</v>
      </c>
      <c r="E212" s="210" t="s">
        <v>1</v>
      </c>
      <c r="F212" s="211" t="s">
        <v>232</v>
      </c>
      <c r="G212" s="209"/>
      <c r="H212" s="212">
        <v>20.967299999999998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150</v>
      </c>
      <c r="AU212" s="218" t="s">
        <v>148</v>
      </c>
      <c r="AV212" s="14" t="s">
        <v>148</v>
      </c>
      <c r="AW212" s="14" t="s">
        <v>31</v>
      </c>
      <c r="AX212" s="14" t="s">
        <v>73</v>
      </c>
      <c r="AY212" s="218" t="s">
        <v>140</v>
      </c>
    </row>
    <row r="213" spans="2:51" s="13" customFormat="1" ht="11.25">
      <c r="B213" s="197"/>
      <c r="C213" s="198"/>
      <c r="D213" s="199" t="s">
        <v>150</v>
      </c>
      <c r="E213" s="200" t="s">
        <v>1</v>
      </c>
      <c r="F213" s="201" t="s">
        <v>191</v>
      </c>
      <c r="G213" s="198"/>
      <c r="H213" s="200" t="s">
        <v>1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150</v>
      </c>
      <c r="AU213" s="207" t="s">
        <v>148</v>
      </c>
      <c r="AV213" s="13" t="s">
        <v>81</v>
      </c>
      <c r="AW213" s="13" t="s">
        <v>31</v>
      </c>
      <c r="AX213" s="13" t="s">
        <v>73</v>
      </c>
      <c r="AY213" s="207" t="s">
        <v>140</v>
      </c>
    </row>
    <row r="214" spans="2:51" s="14" customFormat="1" ht="11.25">
      <c r="B214" s="208"/>
      <c r="C214" s="209"/>
      <c r="D214" s="199" t="s">
        <v>150</v>
      </c>
      <c r="E214" s="210" t="s">
        <v>1</v>
      </c>
      <c r="F214" s="211" t="s">
        <v>233</v>
      </c>
      <c r="G214" s="209"/>
      <c r="H214" s="212">
        <v>8.5679999999999996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150</v>
      </c>
      <c r="AU214" s="218" t="s">
        <v>148</v>
      </c>
      <c r="AV214" s="14" t="s">
        <v>148</v>
      </c>
      <c r="AW214" s="14" t="s">
        <v>31</v>
      </c>
      <c r="AX214" s="14" t="s">
        <v>73</v>
      </c>
      <c r="AY214" s="218" t="s">
        <v>140</v>
      </c>
    </row>
    <row r="215" spans="2:51" s="13" customFormat="1" ht="11.25">
      <c r="B215" s="197"/>
      <c r="C215" s="198"/>
      <c r="D215" s="199" t="s">
        <v>150</v>
      </c>
      <c r="E215" s="200" t="s">
        <v>1</v>
      </c>
      <c r="F215" s="201" t="s">
        <v>193</v>
      </c>
      <c r="G215" s="198"/>
      <c r="H215" s="200" t="s">
        <v>1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150</v>
      </c>
      <c r="AU215" s="207" t="s">
        <v>148</v>
      </c>
      <c r="AV215" s="13" t="s">
        <v>81</v>
      </c>
      <c r="AW215" s="13" t="s">
        <v>31</v>
      </c>
      <c r="AX215" s="13" t="s">
        <v>73</v>
      </c>
      <c r="AY215" s="207" t="s">
        <v>140</v>
      </c>
    </row>
    <row r="216" spans="2:51" s="14" customFormat="1" ht="11.25">
      <c r="B216" s="208"/>
      <c r="C216" s="209"/>
      <c r="D216" s="199" t="s">
        <v>150</v>
      </c>
      <c r="E216" s="210" t="s">
        <v>1</v>
      </c>
      <c r="F216" s="211" t="s">
        <v>234</v>
      </c>
      <c r="G216" s="209"/>
      <c r="H216" s="212">
        <v>18.331199999999999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150</v>
      </c>
      <c r="AU216" s="218" t="s">
        <v>148</v>
      </c>
      <c r="AV216" s="14" t="s">
        <v>148</v>
      </c>
      <c r="AW216" s="14" t="s">
        <v>31</v>
      </c>
      <c r="AX216" s="14" t="s">
        <v>73</v>
      </c>
      <c r="AY216" s="218" t="s">
        <v>140</v>
      </c>
    </row>
    <row r="217" spans="2:51" s="13" customFormat="1" ht="11.25">
      <c r="B217" s="197"/>
      <c r="C217" s="198"/>
      <c r="D217" s="199" t="s">
        <v>150</v>
      </c>
      <c r="E217" s="200" t="s">
        <v>1</v>
      </c>
      <c r="F217" s="201" t="s">
        <v>197</v>
      </c>
      <c r="G217" s="198"/>
      <c r="H217" s="200" t="s">
        <v>1</v>
      </c>
      <c r="I217" s="202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150</v>
      </c>
      <c r="AU217" s="207" t="s">
        <v>148</v>
      </c>
      <c r="AV217" s="13" t="s">
        <v>81</v>
      </c>
      <c r="AW217" s="13" t="s">
        <v>31</v>
      </c>
      <c r="AX217" s="13" t="s">
        <v>73</v>
      </c>
      <c r="AY217" s="207" t="s">
        <v>140</v>
      </c>
    </row>
    <row r="218" spans="2:51" s="14" customFormat="1" ht="22.5">
      <c r="B218" s="208"/>
      <c r="C218" s="209"/>
      <c r="D218" s="199" t="s">
        <v>150</v>
      </c>
      <c r="E218" s="210" t="s">
        <v>1</v>
      </c>
      <c r="F218" s="211" t="s">
        <v>235</v>
      </c>
      <c r="G218" s="209"/>
      <c r="H218" s="212">
        <v>78.254000000000005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150</v>
      </c>
      <c r="AU218" s="218" t="s">
        <v>148</v>
      </c>
      <c r="AV218" s="14" t="s">
        <v>148</v>
      </c>
      <c r="AW218" s="14" t="s">
        <v>31</v>
      </c>
      <c r="AX218" s="14" t="s">
        <v>73</v>
      </c>
      <c r="AY218" s="218" t="s">
        <v>140</v>
      </c>
    </row>
    <row r="219" spans="2:51" s="13" customFormat="1" ht="11.25">
      <c r="B219" s="197"/>
      <c r="C219" s="198"/>
      <c r="D219" s="199" t="s">
        <v>150</v>
      </c>
      <c r="E219" s="200" t="s">
        <v>1</v>
      </c>
      <c r="F219" s="201" t="s">
        <v>195</v>
      </c>
      <c r="G219" s="198"/>
      <c r="H219" s="200" t="s">
        <v>1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150</v>
      </c>
      <c r="AU219" s="207" t="s">
        <v>148</v>
      </c>
      <c r="AV219" s="13" t="s">
        <v>81</v>
      </c>
      <c r="AW219" s="13" t="s">
        <v>31</v>
      </c>
      <c r="AX219" s="13" t="s">
        <v>73</v>
      </c>
      <c r="AY219" s="207" t="s">
        <v>140</v>
      </c>
    </row>
    <row r="220" spans="2:51" s="14" customFormat="1" ht="11.25">
      <c r="B220" s="208"/>
      <c r="C220" s="209"/>
      <c r="D220" s="199" t="s">
        <v>150</v>
      </c>
      <c r="E220" s="210" t="s">
        <v>1</v>
      </c>
      <c r="F220" s="211" t="s">
        <v>236</v>
      </c>
      <c r="G220" s="209"/>
      <c r="H220" s="212">
        <v>34.494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150</v>
      </c>
      <c r="AU220" s="218" t="s">
        <v>148</v>
      </c>
      <c r="AV220" s="14" t="s">
        <v>148</v>
      </c>
      <c r="AW220" s="14" t="s">
        <v>31</v>
      </c>
      <c r="AX220" s="14" t="s">
        <v>73</v>
      </c>
      <c r="AY220" s="218" t="s">
        <v>140</v>
      </c>
    </row>
    <row r="221" spans="2:51" s="13" customFormat="1" ht="11.25">
      <c r="B221" s="197"/>
      <c r="C221" s="198"/>
      <c r="D221" s="199" t="s">
        <v>150</v>
      </c>
      <c r="E221" s="200" t="s">
        <v>1</v>
      </c>
      <c r="F221" s="201" t="s">
        <v>199</v>
      </c>
      <c r="G221" s="198"/>
      <c r="H221" s="200" t="s">
        <v>1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150</v>
      </c>
      <c r="AU221" s="207" t="s">
        <v>148</v>
      </c>
      <c r="AV221" s="13" t="s">
        <v>81</v>
      </c>
      <c r="AW221" s="13" t="s">
        <v>31</v>
      </c>
      <c r="AX221" s="13" t="s">
        <v>73</v>
      </c>
      <c r="AY221" s="207" t="s">
        <v>140</v>
      </c>
    </row>
    <row r="222" spans="2:51" s="14" customFormat="1" ht="11.25">
      <c r="B222" s="208"/>
      <c r="C222" s="209"/>
      <c r="D222" s="199" t="s">
        <v>150</v>
      </c>
      <c r="E222" s="210" t="s">
        <v>1</v>
      </c>
      <c r="F222" s="211" t="s">
        <v>237</v>
      </c>
      <c r="G222" s="209"/>
      <c r="H222" s="212">
        <v>8.3369999999999997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150</v>
      </c>
      <c r="AU222" s="218" t="s">
        <v>148</v>
      </c>
      <c r="AV222" s="14" t="s">
        <v>148</v>
      </c>
      <c r="AW222" s="14" t="s">
        <v>31</v>
      </c>
      <c r="AX222" s="14" t="s">
        <v>73</v>
      </c>
      <c r="AY222" s="218" t="s">
        <v>140</v>
      </c>
    </row>
    <row r="223" spans="2:51" s="13" customFormat="1" ht="11.25">
      <c r="B223" s="197"/>
      <c r="C223" s="198"/>
      <c r="D223" s="199" t="s">
        <v>150</v>
      </c>
      <c r="E223" s="200" t="s">
        <v>1</v>
      </c>
      <c r="F223" s="201" t="s">
        <v>238</v>
      </c>
      <c r="G223" s="198"/>
      <c r="H223" s="200" t="s">
        <v>1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150</v>
      </c>
      <c r="AU223" s="207" t="s">
        <v>148</v>
      </c>
      <c r="AV223" s="13" t="s">
        <v>81</v>
      </c>
      <c r="AW223" s="13" t="s">
        <v>31</v>
      </c>
      <c r="AX223" s="13" t="s">
        <v>73</v>
      </c>
      <c r="AY223" s="207" t="s">
        <v>140</v>
      </c>
    </row>
    <row r="224" spans="2:51" s="14" customFormat="1" ht="11.25">
      <c r="B224" s="208"/>
      <c r="C224" s="209"/>
      <c r="D224" s="199" t="s">
        <v>150</v>
      </c>
      <c r="E224" s="210" t="s">
        <v>1</v>
      </c>
      <c r="F224" s="211" t="s">
        <v>239</v>
      </c>
      <c r="G224" s="209"/>
      <c r="H224" s="212">
        <v>-17.292000000000002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150</v>
      </c>
      <c r="AU224" s="218" t="s">
        <v>148</v>
      </c>
      <c r="AV224" s="14" t="s">
        <v>148</v>
      </c>
      <c r="AW224" s="14" t="s">
        <v>31</v>
      </c>
      <c r="AX224" s="14" t="s">
        <v>73</v>
      </c>
      <c r="AY224" s="218" t="s">
        <v>140</v>
      </c>
    </row>
    <row r="225" spans="1:65" s="15" customFormat="1" ht="11.25">
      <c r="B225" s="230"/>
      <c r="C225" s="231"/>
      <c r="D225" s="199" t="s">
        <v>150</v>
      </c>
      <c r="E225" s="232" t="s">
        <v>1</v>
      </c>
      <c r="F225" s="233" t="s">
        <v>201</v>
      </c>
      <c r="G225" s="231"/>
      <c r="H225" s="234">
        <v>196.71229999999997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150</v>
      </c>
      <c r="AU225" s="240" t="s">
        <v>148</v>
      </c>
      <c r="AV225" s="15" t="s">
        <v>147</v>
      </c>
      <c r="AW225" s="15" t="s">
        <v>31</v>
      </c>
      <c r="AX225" s="15" t="s">
        <v>81</v>
      </c>
      <c r="AY225" s="240" t="s">
        <v>140</v>
      </c>
    </row>
    <row r="226" spans="1:65" s="2" customFormat="1" ht="24.2" customHeight="1">
      <c r="A226" s="34"/>
      <c r="B226" s="35"/>
      <c r="C226" s="183" t="s">
        <v>8</v>
      </c>
      <c r="D226" s="183" t="s">
        <v>143</v>
      </c>
      <c r="E226" s="184" t="s">
        <v>240</v>
      </c>
      <c r="F226" s="185" t="s">
        <v>241</v>
      </c>
      <c r="G226" s="186" t="s">
        <v>166</v>
      </c>
      <c r="H226" s="187">
        <v>12.432</v>
      </c>
      <c r="I226" s="188"/>
      <c r="J226" s="189">
        <f>ROUND(I226*H226,2)</f>
        <v>0</v>
      </c>
      <c r="K226" s="190"/>
      <c r="L226" s="39"/>
      <c r="M226" s="191" t="s">
        <v>1</v>
      </c>
      <c r="N226" s="192" t="s">
        <v>39</v>
      </c>
      <c r="O226" s="71"/>
      <c r="P226" s="193">
        <f>O226*H226</f>
        <v>0</v>
      </c>
      <c r="Q226" s="193">
        <v>4.3800000000000002E-3</v>
      </c>
      <c r="R226" s="193">
        <f>Q226*H226</f>
        <v>5.4452160000000006E-2</v>
      </c>
      <c r="S226" s="193">
        <v>0</v>
      </c>
      <c r="T226" s="194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5" t="s">
        <v>147</v>
      </c>
      <c r="AT226" s="195" t="s">
        <v>143</v>
      </c>
      <c r="AU226" s="195" t="s">
        <v>148</v>
      </c>
      <c r="AY226" s="17" t="s">
        <v>140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7" t="s">
        <v>148</v>
      </c>
      <c r="BK226" s="196">
        <f>ROUND(I226*H226,2)</f>
        <v>0</v>
      </c>
      <c r="BL226" s="17" t="s">
        <v>147</v>
      </c>
      <c r="BM226" s="195" t="s">
        <v>242</v>
      </c>
    </row>
    <row r="227" spans="1:65" s="13" customFormat="1" ht="11.25">
      <c r="B227" s="197"/>
      <c r="C227" s="198"/>
      <c r="D227" s="199" t="s">
        <v>150</v>
      </c>
      <c r="E227" s="200" t="s">
        <v>1</v>
      </c>
      <c r="F227" s="201" t="s">
        <v>243</v>
      </c>
      <c r="G227" s="198"/>
      <c r="H227" s="200" t="s">
        <v>1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150</v>
      </c>
      <c r="AU227" s="207" t="s">
        <v>148</v>
      </c>
      <c r="AV227" s="13" t="s">
        <v>81</v>
      </c>
      <c r="AW227" s="13" t="s">
        <v>31</v>
      </c>
      <c r="AX227" s="13" t="s">
        <v>73</v>
      </c>
      <c r="AY227" s="207" t="s">
        <v>140</v>
      </c>
    </row>
    <row r="228" spans="1:65" s="14" customFormat="1" ht="11.25">
      <c r="B228" s="208"/>
      <c r="C228" s="209"/>
      <c r="D228" s="199" t="s">
        <v>150</v>
      </c>
      <c r="E228" s="210" t="s">
        <v>1</v>
      </c>
      <c r="F228" s="211" t="s">
        <v>244</v>
      </c>
      <c r="G228" s="209"/>
      <c r="H228" s="212">
        <v>10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150</v>
      </c>
      <c r="AU228" s="218" t="s">
        <v>148</v>
      </c>
      <c r="AV228" s="14" t="s">
        <v>148</v>
      </c>
      <c r="AW228" s="14" t="s">
        <v>31</v>
      </c>
      <c r="AX228" s="14" t="s">
        <v>73</v>
      </c>
      <c r="AY228" s="218" t="s">
        <v>140</v>
      </c>
    </row>
    <row r="229" spans="1:65" s="13" customFormat="1" ht="11.25">
      <c r="B229" s="197"/>
      <c r="C229" s="198"/>
      <c r="D229" s="199" t="s">
        <v>150</v>
      </c>
      <c r="E229" s="200" t="s">
        <v>1</v>
      </c>
      <c r="F229" s="201" t="s">
        <v>245</v>
      </c>
      <c r="G229" s="198"/>
      <c r="H229" s="200" t="s">
        <v>1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150</v>
      </c>
      <c r="AU229" s="207" t="s">
        <v>148</v>
      </c>
      <c r="AV229" s="13" t="s">
        <v>81</v>
      </c>
      <c r="AW229" s="13" t="s">
        <v>31</v>
      </c>
      <c r="AX229" s="13" t="s">
        <v>73</v>
      </c>
      <c r="AY229" s="207" t="s">
        <v>140</v>
      </c>
    </row>
    <row r="230" spans="1:65" s="14" customFormat="1" ht="11.25">
      <c r="B230" s="208"/>
      <c r="C230" s="209"/>
      <c r="D230" s="199" t="s">
        <v>150</v>
      </c>
      <c r="E230" s="210" t="s">
        <v>1</v>
      </c>
      <c r="F230" s="211" t="s">
        <v>169</v>
      </c>
      <c r="G230" s="209"/>
      <c r="H230" s="212">
        <v>0.5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150</v>
      </c>
      <c r="AU230" s="218" t="s">
        <v>148</v>
      </c>
      <c r="AV230" s="14" t="s">
        <v>148</v>
      </c>
      <c r="AW230" s="14" t="s">
        <v>31</v>
      </c>
      <c r="AX230" s="14" t="s">
        <v>73</v>
      </c>
      <c r="AY230" s="218" t="s">
        <v>140</v>
      </c>
    </row>
    <row r="231" spans="1:65" s="13" customFormat="1" ht="11.25">
      <c r="B231" s="197"/>
      <c r="C231" s="198"/>
      <c r="D231" s="199" t="s">
        <v>150</v>
      </c>
      <c r="E231" s="200" t="s">
        <v>1</v>
      </c>
      <c r="F231" s="201" t="s">
        <v>225</v>
      </c>
      <c r="G231" s="198"/>
      <c r="H231" s="200" t="s">
        <v>1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150</v>
      </c>
      <c r="AU231" s="207" t="s">
        <v>148</v>
      </c>
      <c r="AV231" s="13" t="s">
        <v>81</v>
      </c>
      <c r="AW231" s="13" t="s">
        <v>31</v>
      </c>
      <c r="AX231" s="13" t="s">
        <v>73</v>
      </c>
      <c r="AY231" s="207" t="s">
        <v>140</v>
      </c>
    </row>
    <row r="232" spans="1:65" s="14" customFormat="1" ht="11.25">
      <c r="B232" s="208"/>
      <c r="C232" s="209"/>
      <c r="D232" s="199" t="s">
        <v>150</v>
      </c>
      <c r="E232" s="210" t="s">
        <v>1</v>
      </c>
      <c r="F232" s="211" t="s">
        <v>226</v>
      </c>
      <c r="G232" s="209"/>
      <c r="H232" s="212">
        <v>1.212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150</v>
      </c>
      <c r="AU232" s="218" t="s">
        <v>148</v>
      </c>
      <c r="AV232" s="14" t="s">
        <v>148</v>
      </c>
      <c r="AW232" s="14" t="s">
        <v>31</v>
      </c>
      <c r="AX232" s="14" t="s">
        <v>73</v>
      </c>
      <c r="AY232" s="218" t="s">
        <v>140</v>
      </c>
    </row>
    <row r="233" spans="1:65" s="13" customFormat="1" ht="11.25">
      <c r="B233" s="197"/>
      <c r="C233" s="198"/>
      <c r="D233" s="199" t="s">
        <v>150</v>
      </c>
      <c r="E233" s="200" t="s">
        <v>1</v>
      </c>
      <c r="F233" s="201" t="s">
        <v>213</v>
      </c>
      <c r="G233" s="198"/>
      <c r="H233" s="200" t="s">
        <v>1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150</v>
      </c>
      <c r="AU233" s="207" t="s">
        <v>148</v>
      </c>
      <c r="AV233" s="13" t="s">
        <v>81</v>
      </c>
      <c r="AW233" s="13" t="s">
        <v>31</v>
      </c>
      <c r="AX233" s="13" t="s">
        <v>73</v>
      </c>
      <c r="AY233" s="207" t="s">
        <v>140</v>
      </c>
    </row>
    <row r="234" spans="1:65" s="14" customFormat="1" ht="11.25">
      <c r="B234" s="208"/>
      <c r="C234" s="209"/>
      <c r="D234" s="199" t="s">
        <v>150</v>
      </c>
      <c r="E234" s="210" t="s">
        <v>1</v>
      </c>
      <c r="F234" s="211" t="s">
        <v>214</v>
      </c>
      <c r="G234" s="209"/>
      <c r="H234" s="212">
        <v>0.72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150</v>
      </c>
      <c r="AU234" s="218" t="s">
        <v>148</v>
      </c>
      <c r="AV234" s="14" t="s">
        <v>148</v>
      </c>
      <c r="AW234" s="14" t="s">
        <v>31</v>
      </c>
      <c r="AX234" s="14" t="s">
        <v>73</v>
      </c>
      <c r="AY234" s="218" t="s">
        <v>140</v>
      </c>
    </row>
    <row r="235" spans="1:65" s="15" customFormat="1" ht="11.25">
      <c r="B235" s="230"/>
      <c r="C235" s="231"/>
      <c r="D235" s="199" t="s">
        <v>150</v>
      </c>
      <c r="E235" s="232" t="s">
        <v>1</v>
      </c>
      <c r="F235" s="233" t="s">
        <v>201</v>
      </c>
      <c r="G235" s="231"/>
      <c r="H235" s="234">
        <v>12.432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150</v>
      </c>
      <c r="AU235" s="240" t="s">
        <v>148</v>
      </c>
      <c r="AV235" s="15" t="s">
        <v>147</v>
      </c>
      <c r="AW235" s="15" t="s">
        <v>31</v>
      </c>
      <c r="AX235" s="15" t="s">
        <v>81</v>
      </c>
      <c r="AY235" s="240" t="s">
        <v>140</v>
      </c>
    </row>
    <row r="236" spans="1:65" s="2" customFormat="1" ht="33" customHeight="1">
      <c r="A236" s="34"/>
      <c r="B236" s="35"/>
      <c r="C236" s="183" t="s">
        <v>246</v>
      </c>
      <c r="D236" s="183" t="s">
        <v>143</v>
      </c>
      <c r="E236" s="184" t="s">
        <v>247</v>
      </c>
      <c r="F236" s="185" t="s">
        <v>248</v>
      </c>
      <c r="G236" s="186" t="s">
        <v>249</v>
      </c>
      <c r="H236" s="187">
        <v>5.9</v>
      </c>
      <c r="I236" s="188"/>
      <c r="J236" s="189">
        <f>ROUND(I236*H236,2)</f>
        <v>0</v>
      </c>
      <c r="K236" s="190"/>
      <c r="L236" s="39"/>
      <c r="M236" s="191" t="s">
        <v>1</v>
      </c>
      <c r="N236" s="192" t="s">
        <v>39</v>
      </c>
      <c r="O236" s="71"/>
      <c r="P236" s="193">
        <f>O236*H236</f>
        <v>0</v>
      </c>
      <c r="Q236" s="193">
        <v>1.6000000000000001E-3</v>
      </c>
      <c r="R236" s="193">
        <f>Q236*H236</f>
        <v>9.4400000000000005E-3</v>
      </c>
      <c r="S236" s="193">
        <v>0</v>
      </c>
      <c r="T236" s="19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5" t="s">
        <v>147</v>
      </c>
      <c r="AT236" s="195" t="s">
        <v>143</v>
      </c>
      <c r="AU236" s="195" t="s">
        <v>148</v>
      </c>
      <c r="AY236" s="17" t="s">
        <v>140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7" t="s">
        <v>148</v>
      </c>
      <c r="BK236" s="196">
        <f>ROUND(I236*H236,2)</f>
        <v>0</v>
      </c>
      <c r="BL236" s="17" t="s">
        <v>147</v>
      </c>
      <c r="BM236" s="195" t="s">
        <v>250</v>
      </c>
    </row>
    <row r="237" spans="1:65" s="13" customFormat="1" ht="11.25">
      <c r="B237" s="197"/>
      <c r="C237" s="198"/>
      <c r="D237" s="199" t="s">
        <v>150</v>
      </c>
      <c r="E237" s="200" t="s">
        <v>1</v>
      </c>
      <c r="F237" s="201" t="s">
        <v>251</v>
      </c>
      <c r="G237" s="198"/>
      <c r="H237" s="200" t="s">
        <v>1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150</v>
      </c>
      <c r="AU237" s="207" t="s">
        <v>148</v>
      </c>
      <c r="AV237" s="13" t="s">
        <v>81</v>
      </c>
      <c r="AW237" s="13" t="s">
        <v>31</v>
      </c>
      <c r="AX237" s="13" t="s">
        <v>73</v>
      </c>
      <c r="AY237" s="207" t="s">
        <v>140</v>
      </c>
    </row>
    <row r="238" spans="1:65" s="14" customFormat="1" ht="11.25">
      <c r="B238" s="208"/>
      <c r="C238" s="209"/>
      <c r="D238" s="199" t="s">
        <v>150</v>
      </c>
      <c r="E238" s="210" t="s">
        <v>1</v>
      </c>
      <c r="F238" s="211" t="s">
        <v>252</v>
      </c>
      <c r="G238" s="209"/>
      <c r="H238" s="212">
        <v>5.9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150</v>
      </c>
      <c r="AU238" s="218" t="s">
        <v>148</v>
      </c>
      <c r="AV238" s="14" t="s">
        <v>148</v>
      </c>
      <c r="AW238" s="14" t="s">
        <v>31</v>
      </c>
      <c r="AX238" s="14" t="s">
        <v>81</v>
      </c>
      <c r="AY238" s="218" t="s">
        <v>140</v>
      </c>
    </row>
    <row r="239" spans="1:65" s="2" customFormat="1" ht="24.2" customHeight="1">
      <c r="A239" s="34"/>
      <c r="B239" s="35"/>
      <c r="C239" s="219" t="s">
        <v>253</v>
      </c>
      <c r="D239" s="219" t="s">
        <v>158</v>
      </c>
      <c r="E239" s="220" t="s">
        <v>254</v>
      </c>
      <c r="F239" s="221" t="s">
        <v>255</v>
      </c>
      <c r="G239" s="222" t="s">
        <v>166</v>
      </c>
      <c r="H239" s="223">
        <v>1.18</v>
      </c>
      <c r="I239" s="224"/>
      <c r="J239" s="225">
        <f>ROUND(I239*H239,2)</f>
        <v>0</v>
      </c>
      <c r="K239" s="226"/>
      <c r="L239" s="227"/>
      <c r="M239" s="228" t="s">
        <v>1</v>
      </c>
      <c r="N239" s="229" t="s">
        <v>39</v>
      </c>
      <c r="O239" s="71"/>
      <c r="P239" s="193">
        <f>O239*H239</f>
        <v>0</v>
      </c>
      <c r="Q239" s="193">
        <v>1E-3</v>
      </c>
      <c r="R239" s="193">
        <f>Q239*H239</f>
        <v>1.1800000000000001E-3</v>
      </c>
      <c r="S239" s="193">
        <v>0</v>
      </c>
      <c r="T239" s="19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5" t="s">
        <v>161</v>
      </c>
      <c r="AT239" s="195" t="s">
        <v>158</v>
      </c>
      <c r="AU239" s="195" t="s">
        <v>148</v>
      </c>
      <c r="AY239" s="17" t="s">
        <v>140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7" t="s">
        <v>148</v>
      </c>
      <c r="BK239" s="196">
        <f>ROUND(I239*H239,2)</f>
        <v>0</v>
      </c>
      <c r="BL239" s="17" t="s">
        <v>147</v>
      </c>
      <c r="BM239" s="195" t="s">
        <v>256</v>
      </c>
    </row>
    <row r="240" spans="1:65" s="14" customFormat="1" ht="11.25">
      <c r="B240" s="208"/>
      <c r="C240" s="209"/>
      <c r="D240" s="199" t="s">
        <v>150</v>
      </c>
      <c r="E240" s="209"/>
      <c r="F240" s="211" t="s">
        <v>257</v>
      </c>
      <c r="G240" s="209"/>
      <c r="H240" s="212">
        <v>1.18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150</v>
      </c>
      <c r="AU240" s="218" t="s">
        <v>148</v>
      </c>
      <c r="AV240" s="14" t="s">
        <v>148</v>
      </c>
      <c r="AW240" s="14" t="s">
        <v>4</v>
      </c>
      <c r="AX240" s="14" t="s">
        <v>81</v>
      </c>
      <c r="AY240" s="218" t="s">
        <v>140</v>
      </c>
    </row>
    <row r="241" spans="1:65" s="2" customFormat="1" ht="24.2" customHeight="1">
      <c r="A241" s="34"/>
      <c r="B241" s="35"/>
      <c r="C241" s="183" t="s">
        <v>258</v>
      </c>
      <c r="D241" s="183" t="s">
        <v>143</v>
      </c>
      <c r="E241" s="184" t="s">
        <v>259</v>
      </c>
      <c r="F241" s="185" t="s">
        <v>260</v>
      </c>
      <c r="G241" s="186" t="s">
        <v>166</v>
      </c>
      <c r="H241" s="187">
        <v>11.932</v>
      </c>
      <c r="I241" s="188"/>
      <c r="J241" s="189">
        <f>ROUND(I241*H241,2)</f>
        <v>0</v>
      </c>
      <c r="K241" s="190"/>
      <c r="L241" s="39"/>
      <c r="M241" s="191" t="s">
        <v>1</v>
      </c>
      <c r="N241" s="192" t="s">
        <v>39</v>
      </c>
      <c r="O241" s="71"/>
      <c r="P241" s="193">
        <f>O241*H241</f>
        <v>0</v>
      </c>
      <c r="Q241" s="193">
        <v>1.47E-2</v>
      </c>
      <c r="R241" s="193">
        <f>Q241*H241</f>
        <v>0.17540040000000001</v>
      </c>
      <c r="S241" s="193">
        <v>0</v>
      </c>
      <c r="T241" s="19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5" t="s">
        <v>147</v>
      </c>
      <c r="AT241" s="195" t="s">
        <v>143</v>
      </c>
      <c r="AU241" s="195" t="s">
        <v>148</v>
      </c>
      <c r="AY241" s="17" t="s">
        <v>140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7" t="s">
        <v>148</v>
      </c>
      <c r="BK241" s="196">
        <f>ROUND(I241*H241,2)</f>
        <v>0</v>
      </c>
      <c r="BL241" s="17" t="s">
        <v>147</v>
      </c>
      <c r="BM241" s="195" t="s">
        <v>261</v>
      </c>
    </row>
    <row r="242" spans="1:65" s="13" customFormat="1" ht="11.25">
      <c r="B242" s="197"/>
      <c r="C242" s="198"/>
      <c r="D242" s="199" t="s">
        <v>150</v>
      </c>
      <c r="E242" s="200" t="s">
        <v>1</v>
      </c>
      <c r="F242" s="201" t="s">
        <v>243</v>
      </c>
      <c r="G242" s="198"/>
      <c r="H242" s="200" t="s">
        <v>1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150</v>
      </c>
      <c r="AU242" s="207" t="s">
        <v>148</v>
      </c>
      <c r="AV242" s="13" t="s">
        <v>81</v>
      </c>
      <c r="AW242" s="13" t="s">
        <v>31</v>
      </c>
      <c r="AX242" s="13" t="s">
        <v>73</v>
      </c>
      <c r="AY242" s="207" t="s">
        <v>140</v>
      </c>
    </row>
    <row r="243" spans="1:65" s="14" customFormat="1" ht="11.25">
      <c r="B243" s="208"/>
      <c r="C243" s="209"/>
      <c r="D243" s="199" t="s">
        <v>150</v>
      </c>
      <c r="E243" s="210" t="s">
        <v>1</v>
      </c>
      <c r="F243" s="211" t="s">
        <v>244</v>
      </c>
      <c r="G243" s="209"/>
      <c r="H243" s="212">
        <v>10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150</v>
      </c>
      <c r="AU243" s="218" t="s">
        <v>148</v>
      </c>
      <c r="AV243" s="14" t="s">
        <v>148</v>
      </c>
      <c r="AW243" s="14" t="s">
        <v>31</v>
      </c>
      <c r="AX243" s="14" t="s">
        <v>73</v>
      </c>
      <c r="AY243" s="218" t="s">
        <v>140</v>
      </c>
    </row>
    <row r="244" spans="1:65" s="13" customFormat="1" ht="11.25">
      <c r="B244" s="197"/>
      <c r="C244" s="198"/>
      <c r="D244" s="199" t="s">
        <v>150</v>
      </c>
      <c r="E244" s="200" t="s">
        <v>1</v>
      </c>
      <c r="F244" s="201" t="s">
        <v>225</v>
      </c>
      <c r="G244" s="198"/>
      <c r="H244" s="200" t="s">
        <v>1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150</v>
      </c>
      <c r="AU244" s="207" t="s">
        <v>148</v>
      </c>
      <c r="AV244" s="13" t="s">
        <v>81</v>
      </c>
      <c r="AW244" s="13" t="s">
        <v>31</v>
      </c>
      <c r="AX244" s="13" t="s">
        <v>73</v>
      </c>
      <c r="AY244" s="207" t="s">
        <v>140</v>
      </c>
    </row>
    <row r="245" spans="1:65" s="14" customFormat="1" ht="11.25">
      <c r="B245" s="208"/>
      <c r="C245" s="209"/>
      <c r="D245" s="199" t="s">
        <v>150</v>
      </c>
      <c r="E245" s="210" t="s">
        <v>1</v>
      </c>
      <c r="F245" s="211" t="s">
        <v>226</v>
      </c>
      <c r="G245" s="209"/>
      <c r="H245" s="212">
        <v>1.212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150</v>
      </c>
      <c r="AU245" s="218" t="s">
        <v>148</v>
      </c>
      <c r="AV245" s="14" t="s">
        <v>148</v>
      </c>
      <c r="AW245" s="14" t="s">
        <v>31</v>
      </c>
      <c r="AX245" s="14" t="s">
        <v>73</v>
      </c>
      <c r="AY245" s="218" t="s">
        <v>140</v>
      </c>
    </row>
    <row r="246" spans="1:65" s="13" customFormat="1" ht="11.25">
      <c r="B246" s="197"/>
      <c r="C246" s="198"/>
      <c r="D246" s="199" t="s">
        <v>150</v>
      </c>
      <c r="E246" s="200" t="s">
        <v>1</v>
      </c>
      <c r="F246" s="201" t="s">
        <v>213</v>
      </c>
      <c r="G246" s="198"/>
      <c r="H246" s="200" t="s">
        <v>1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150</v>
      </c>
      <c r="AU246" s="207" t="s">
        <v>148</v>
      </c>
      <c r="AV246" s="13" t="s">
        <v>81</v>
      </c>
      <c r="AW246" s="13" t="s">
        <v>31</v>
      </c>
      <c r="AX246" s="13" t="s">
        <v>73</v>
      </c>
      <c r="AY246" s="207" t="s">
        <v>140</v>
      </c>
    </row>
    <row r="247" spans="1:65" s="14" customFormat="1" ht="11.25">
      <c r="B247" s="208"/>
      <c r="C247" s="209"/>
      <c r="D247" s="199" t="s">
        <v>150</v>
      </c>
      <c r="E247" s="210" t="s">
        <v>1</v>
      </c>
      <c r="F247" s="211" t="s">
        <v>214</v>
      </c>
      <c r="G247" s="209"/>
      <c r="H247" s="212">
        <v>0.72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150</v>
      </c>
      <c r="AU247" s="218" t="s">
        <v>148</v>
      </c>
      <c r="AV247" s="14" t="s">
        <v>148</v>
      </c>
      <c r="AW247" s="14" t="s">
        <v>31</v>
      </c>
      <c r="AX247" s="14" t="s">
        <v>73</v>
      </c>
      <c r="AY247" s="218" t="s">
        <v>140</v>
      </c>
    </row>
    <row r="248" spans="1:65" s="15" customFormat="1" ht="11.25">
      <c r="B248" s="230"/>
      <c r="C248" s="231"/>
      <c r="D248" s="199" t="s">
        <v>150</v>
      </c>
      <c r="E248" s="232" t="s">
        <v>1</v>
      </c>
      <c r="F248" s="233" t="s">
        <v>201</v>
      </c>
      <c r="G248" s="231"/>
      <c r="H248" s="234">
        <v>11.932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150</v>
      </c>
      <c r="AU248" s="240" t="s">
        <v>148</v>
      </c>
      <c r="AV248" s="15" t="s">
        <v>147</v>
      </c>
      <c r="AW248" s="15" t="s">
        <v>31</v>
      </c>
      <c r="AX248" s="15" t="s">
        <v>81</v>
      </c>
      <c r="AY248" s="240" t="s">
        <v>140</v>
      </c>
    </row>
    <row r="249" spans="1:65" s="2" customFormat="1" ht="24.2" customHeight="1">
      <c r="A249" s="34"/>
      <c r="B249" s="35"/>
      <c r="C249" s="183" t="s">
        <v>262</v>
      </c>
      <c r="D249" s="183" t="s">
        <v>143</v>
      </c>
      <c r="E249" s="184" t="s">
        <v>263</v>
      </c>
      <c r="F249" s="185" t="s">
        <v>264</v>
      </c>
      <c r="G249" s="186" t="s">
        <v>166</v>
      </c>
      <c r="H249" s="187">
        <v>196.71199999999999</v>
      </c>
      <c r="I249" s="188"/>
      <c r="J249" s="189">
        <f>ROUND(I249*H249,2)</f>
        <v>0</v>
      </c>
      <c r="K249" s="190"/>
      <c r="L249" s="39"/>
      <c r="M249" s="191" t="s">
        <v>1</v>
      </c>
      <c r="N249" s="192" t="s">
        <v>39</v>
      </c>
      <c r="O249" s="71"/>
      <c r="P249" s="193">
        <f>O249*H249</f>
        <v>0</v>
      </c>
      <c r="Q249" s="193">
        <v>4.0000000000000001E-3</v>
      </c>
      <c r="R249" s="193">
        <f>Q249*H249</f>
        <v>0.78684799999999999</v>
      </c>
      <c r="S249" s="193">
        <v>0</v>
      </c>
      <c r="T249" s="194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5" t="s">
        <v>147</v>
      </c>
      <c r="AT249" s="195" t="s">
        <v>143</v>
      </c>
      <c r="AU249" s="195" t="s">
        <v>148</v>
      </c>
      <c r="AY249" s="17" t="s">
        <v>140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7" t="s">
        <v>148</v>
      </c>
      <c r="BK249" s="196">
        <f>ROUND(I249*H249,2)</f>
        <v>0</v>
      </c>
      <c r="BL249" s="17" t="s">
        <v>147</v>
      </c>
      <c r="BM249" s="195" t="s">
        <v>265</v>
      </c>
    </row>
    <row r="250" spans="1:65" s="2" customFormat="1" ht="21.75" customHeight="1">
      <c r="A250" s="34"/>
      <c r="B250" s="35"/>
      <c r="C250" s="183" t="s">
        <v>266</v>
      </c>
      <c r="D250" s="183" t="s">
        <v>143</v>
      </c>
      <c r="E250" s="184" t="s">
        <v>267</v>
      </c>
      <c r="F250" s="185" t="s">
        <v>268</v>
      </c>
      <c r="G250" s="186" t="s">
        <v>166</v>
      </c>
      <c r="H250" s="187">
        <v>13.26</v>
      </c>
      <c r="I250" s="188"/>
      <c r="J250" s="189">
        <f>ROUND(I250*H250,2)</f>
        <v>0</v>
      </c>
      <c r="K250" s="190"/>
      <c r="L250" s="39"/>
      <c r="M250" s="191" t="s">
        <v>1</v>
      </c>
      <c r="N250" s="192" t="s">
        <v>39</v>
      </c>
      <c r="O250" s="71"/>
      <c r="P250" s="193">
        <f>O250*H250</f>
        <v>0</v>
      </c>
      <c r="Q250" s="193">
        <v>3.73E-2</v>
      </c>
      <c r="R250" s="193">
        <f>Q250*H250</f>
        <v>0.49459799999999998</v>
      </c>
      <c r="S250" s="193">
        <v>0</v>
      </c>
      <c r="T250" s="19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5" t="s">
        <v>147</v>
      </c>
      <c r="AT250" s="195" t="s">
        <v>143</v>
      </c>
      <c r="AU250" s="195" t="s">
        <v>148</v>
      </c>
      <c r="AY250" s="17" t="s">
        <v>140</v>
      </c>
      <c r="BE250" s="196">
        <f>IF(N250="základní",J250,0)</f>
        <v>0</v>
      </c>
      <c r="BF250" s="196">
        <f>IF(N250="snížená",J250,0)</f>
        <v>0</v>
      </c>
      <c r="BG250" s="196">
        <f>IF(N250="zákl. přenesená",J250,0)</f>
        <v>0</v>
      </c>
      <c r="BH250" s="196">
        <f>IF(N250="sníž. přenesená",J250,0)</f>
        <v>0</v>
      </c>
      <c r="BI250" s="196">
        <f>IF(N250="nulová",J250,0)</f>
        <v>0</v>
      </c>
      <c r="BJ250" s="17" t="s">
        <v>148</v>
      </c>
      <c r="BK250" s="196">
        <f>ROUND(I250*H250,2)</f>
        <v>0</v>
      </c>
      <c r="BL250" s="17" t="s">
        <v>147</v>
      </c>
      <c r="BM250" s="195" t="s">
        <v>269</v>
      </c>
    </row>
    <row r="251" spans="1:65" s="13" customFormat="1" ht="11.25">
      <c r="B251" s="197"/>
      <c r="C251" s="198"/>
      <c r="D251" s="199" t="s">
        <v>150</v>
      </c>
      <c r="E251" s="200" t="s">
        <v>1</v>
      </c>
      <c r="F251" s="201" t="s">
        <v>270</v>
      </c>
      <c r="G251" s="198"/>
      <c r="H251" s="200" t="s">
        <v>1</v>
      </c>
      <c r="I251" s="202"/>
      <c r="J251" s="198"/>
      <c r="K251" s="198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150</v>
      </c>
      <c r="AU251" s="207" t="s">
        <v>148</v>
      </c>
      <c r="AV251" s="13" t="s">
        <v>81</v>
      </c>
      <c r="AW251" s="13" t="s">
        <v>31</v>
      </c>
      <c r="AX251" s="13" t="s">
        <v>73</v>
      </c>
      <c r="AY251" s="207" t="s">
        <v>140</v>
      </c>
    </row>
    <row r="252" spans="1:65" s="14" customFormat="1" ht="11.25">
      <c r="B252" s="208"/>
      <c r="C252" s="209"/>
      <c r="D252" s="199" t="s">
        <v>150</v>
      </c>
      <c r="E252" s="210" t="s">
        <v>1</v>
      </c>
      <c r="F252" s="211" t="s">
        <v>271</v>
      </c>
      <c r="G252" s="209"/>
      <c r="H252" s="212">
        <v>1.65</v>
      </c>
      <c r="I252" s="213"/>
      <c r="J252" s="209"/>
      <c r="K252" s="209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150</v>
      </c>
      <c r="AU252" s="218" t="s">
        <v>148</v>
      </c>
      <c r="AV252" s="14" t="s">
        <v>148</v>
      </c>
      <c r="AW252" s="14" t="s">
        <v>31</v>
      </c>
      <c r="AX252" s="14" t="s">
        <v>73</v>
      </c>
      <c r="AY252" s="218" t="s">
        <v>140</v>
      </c>
    </row>
    <row r="253" spans="1:65" s="13" customFormat="1" ht="11.25">
      <c r="B253" s="197"/>
      <c r="C253" s="198"/>
      <c r="D253" s="199" t="s">
        <v>150</v>
      </c>
      <c r="E253" s="200" t="s">
        <v>1</v>
      </c>
      <c r="F253" s="201" t="s">
        <v>272</v>
      </c>
      <c r="G253" s="198"/>
      <c r="H253" s="200" t="s">
        <v>1</v>
      </c>
      <c r="I253" s="202"/>
      <c r="J253" s="198"/>
      <c r="K253" s="198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150</v>
      </c>
      <c r="AU253" s="207" t="s">
        <v>148</v>
      </c>
      <c r="AV253" s="13" t="s">
        <v>81</v>
      </c>
      <c r="AW253" s="13" t="s">
        <v>31</v>
      </c>
      <c r="AX253" s="13" t="s">
        <v>73</v>
      </c>
      <c r="AY253" s="207" t="s">
        <v>140</v>
      </c>
    </row>
    <row r="254" spans="1:65" s="14" customFormat="1" ht="11.25">
      <c r="B254" s="208"/>
      <c r="C254" s="209"/>
      <c r="D254" s="199" t="s">
        <v>150</v>
      </c>
      <c r="E254" s="210" t="s">
        <v>1</v>
      </c>
      <c r="F254" s="211" t="s">
        <v>273</v>
      </c>
      <c r="G254" s="209"/>
      <c r="H254" s="212">
        <v>3.5999999999999996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150</v>
      </c>
      <c r="AU254" s="218" t="s">
        <v>148</v>
      </c>
      <c r="AV254" s="14" t="s">
        <v>148</v>
      </c>
      <c r="AW254" s="14" t="s">
        <v>31</v>
      </c>
      <c r="AX254" s="14" t="s">
        <v>73</v>
      </c>
      <c r="AY254" s="218" t="s">
        <v>140</v>
      </c>
    </row>
    <row r="255" spans="1:65" s="13" customFormat="1" ht="11.25">
      <c r="B255" s="197"/>
      <c r="C255" s="198"/>
      <c r="D255" s="199" t="s">
        <v>150</v>
      </c>
      <c r="E255" s="200" t="s">
        <v>1</v>
      </c>
      <c r="F255" s="201" t="s">
        <v>274</v>
      </c>
      <c r="G255" s="198"/>
      <c r="H255" s="200" t="s">
        <v>1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150</v>
      </c>
      <c r="AU255" s="207" t="s">
        <v>148</v>
      </c>
      <c r="AV255" s="13" t="s">
        <v>81</v>
      </c>
      <c r="AW255" s="13" t="s">
        <v>31</v>
      </c>
      <c r="AX255" s="13" t="s">
        <v>73</v>
      </c>
      <c r="AY255" s="207" t="s">
        <v>140</v>
      </c>
    </row>
    <row r="256" spans="1:65" s="14" customFormat="1" ht="11.25">
      <c r="B256" s="208"/>
      <c r="C256" s="209"/>
      <c r="D256" s="199" t="s">
        <v>150</v>
      </c>
      <c r="E256" s="210" t="s">
        <v>1</v>
      </c>
      <c r="F256" s="211" t="s">
        <v>275</v>
      </c>
      <c r="G256" s="209"/>
      <c r="H256" s="212">
        <v>8.01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150</v>
      </c>
      <c r="AU256" s="218" t="s">
        <v>148</v>
      </c>
      <c r="AV256" s="14" t="s">
        <v>148</v>
      </c>
      <c r="AW256" s="14" t="s">
        <v>31</v>
      </c>
      <c r="AX256" s="14" t="s">
        <v>73</v>
      </c>
      <c r="AY256" s="218" t="s">
        <v>140</v>
      </c>
    </row>
    <row r="257" spans="1:65" s="15" customFormat="1" ht="11.25">
      <c r="B257" s="230"/>
      <c r="C257" s="231"/>
      <c r="D257" s="199" t="s">
        <v>150</v>
      </c>
      <c r="E257" s="232" t="s">
        <v>1</v>
      </c>
      <c r="F257" s="233" t="s">
        <v>201</v>
      </c>
      <c r="G257" s="231"/>
      <c r="H257" s="234">
        <v>13.26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150</v>
      </c>
      <c r="AU257" s="240" t="s">
        <v>148</v>
      </c>
      <c r="AV257" s="15" t="s">
        <v>147</v>
      </c>
      <c r="AW257" s="15" t="s">
        <v>31</v>
      </c>
      <c r="AX257" s="15" t="s">
        <v>81</v>
      </c>
      <c r="AY257" s="240" t="s">
        <v>140</v>
      </c>
    </row>
    <row r="258" spans="1:65" s="2" customFormat="1" ht="24.2" customHeight="1">
      <c r="A258" s="34"/>
      <c r="B258" s="35"/>
      <c r="C258" s="183" t="s">
        <v>276</v>
      </c>
      <c r="D258" s="183" t="s">
        <v>143</v>
      </c>
      <c r="E258" s="184" t="s">
        <v>277</v>
      </c>
      <c r="F258" s="185" t="s">
        <v>278</v>
      </c>
      <c r="G258" s="186" t="s">
        <v>279</v>
      </c>
      <c r="H258" s="187">
        <v>30</v>
      </c>
      <c r="I258" s="188"/>
      <c r="J258" s="189">
        <f>ROUND(I258*H258,2)</f>
        <v>0</v>
      </c>
      <c r="K258" s="190"/>
      <c r="L258" s="39"/>
      <c r="M258" s="191" t="s">
        <v>1</v>
      </c>
      <c r="N258" s="192" t="s">
        <v>39</v>
      </c>
      <c r="O258" s="71"/>
      <c r="P258" s="193">
        <f>O258*H258</f>
        <v>0</v>
      </c>
      <c r="Q258" s="193">
        <v>3.3999999999999998E-3</v>
      </c>
      <c r="R258" s="193">
        <f>Q258*H258</f>
        <v>0.10199999999999999</v>
      </c>
      <c r="S258" s="193">
        <v>0</v>
      </c>
      <c r="T258" s="194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5" t="s">
        <v>147</v>
      </c>
      <c r="AT258" s="195" t="s">
        <v>143</v>
      </c>
      <c r="AU258" s="195" t="s">
        <v>148</v>
      </c>
      <c r="AY258" s="17" t="s">
        <v>140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7" t="s">
        <v>148</v>
      </c>
      <c r="BK258" s="196">
        <f>ROUND(I258*H258,2)</f>
        <v>0</v>
      </c>
      <c r="BL258" s="17" t="s">
        <v>147</v>
      </c>
      <c r="BM258" s="195" t="s">
        <v>280</v>
      </c>
    </row>
    <row r="259" spans="1:65" s="13" customFormat="1" ht="11.25">
      <c r="B259" s="197"/>
      <c r="C259" s="198"/>
      <c r="D259" s="199" t="s">
        <v>150</v>
      </c>
      <c r="E259" s="200" t="s">
        <v>1</v>
      </c>
      <c r="F259" s="201" t="s">
        <v>281</v>
      </c>
      <c r="G259" s="198"/>
      <c r="H259" s="200" t="s">
        <v>1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150</v>
      </c>
      <c r="AU259" s="207" t="s">
        <v>148</v>
      </c>
      <c r="AV259" s="13" t="s">
        <v>81</v>
      </c>
      <c r="AW259" s="13" t="s">
        <v>31</v>
      </c>
      <c r="AX259" s="13" t="s">
        <v>73</v>
      </c>
      <c r="AY259" s="207" t="s">
        <v>140</v>
      </c>
    </row>
    <row r="260" spans="1:65" s="14" customFormat="1" ht="11.25">
      <c r="B260" s="208"/>
      <c r="C260" s="209"/>
      <c r="D260" s="199" t="s">
        <v>150</v>
      </c>
      <c r="E260" s="210" t="s">
        <v>1</v>
      </c>
      <c r="F260" s="211" t="s">
        <v>282</v>
      </c>
      <c r="G260" s="209"/>
      <c r="H260" s="212">
        <v>30</v>
      </c>
      <c r="I260" s="213"/>
      <c r="J260" s="209"/>
      <c r="K260" s="209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150</v>
      </c>
      <c r="AU260" s="218" t="s">
        <v>148</v>
      </c>
      <c r="AV260" s="14" t="s">
        <v>148</v>
      </c>
      <c r="AW260" s="14" t="s">
        <v>31</v>
      </c>
      <c r="AX260" s="14" t="s">
        <v>81</v>
      </c>
      <c r="AY260" s="218" t="s">
        <v>140</v>
      </c>
    </row>
    <row r="261" spans="1:65" s="2" customFormat="1" ht="24.2" customHeight="1">
      <c r="A261" s="34"/>
      <c r="B261" s="35"/>
      <c r="C261" s="183" t="s">
        <v>283</v>
      </c>
      <c r="D261" s="183" t="s">
        <v>143</v>
      </c>
      <c r="E261" s="184" t="s">
        <v>284</v>
      </c>
      <c r="F261" s="185" t="s">
        <v>285</v>
      </c>
      <c r="G261" s="186" t="s">
        <v>166</v>
      </c>
      <c r="H261" s="187">
        <v>24.524000000000001</v>
      </c>
      <c r="I261" s="188"/>
      <c r="J261" s="189">
        <f>ROUND(I261*H261,2)</f>
        <v>0</v>
      </c>
      <c r="K261" s="190"/>
      <c r="L261" s="39"/>
      <c r="M261" s="191" t="s">
        <v>1</v>
      </c>
      <c r="N261" s="192" t="s">
        <v>39</v>
      </c>
      <c r="O261" s="71"/>
      <c r="P261" s="193">
        <f>O261*H261</f>
        <v>0</v>
      </c>
      <c r="Q261" s="193">
        <v>1.54E-2</v>
      </c>
      <c r="R261" s="193">
        <f>Q261*H261</f>
        <v>0.37766960000000005</v>
      </c>
      <c r="S261" s="193">
        <v>0</v>
      </c>
      <c r="T261" s="19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5" t="s">
        <v>147</v>
      </c>
      <c r="AT261" s="195" t="s">
        <v>143</v>
      </c>
      <c r="AU261" s="195" t="s">
        <v>148</v>
      </c>
      <c r="AY261" s="17" t="s">
        <v>140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7" t="s">
        <v>148</v>
      </c>
      <c r="BK261" s="196">
        <f>ROUND(I261*H261,2)</f>
        <v>0</v>
      </c>
      <c r="BL261" s="17" t="s">
        <v>147</v>
      </c>
      <c r="BM261" s="195" t="s">
        <v>286</v>
      </c>
    </row>
    <row r="262" spans="1:65" s="13" customFormat="1" ht="11.25">
      <c r="B262" s="197"/>
      <c r="C262" s="198"/>
      <c r="D262" s="199" t="s">
        <v>150</v>
      </c>
      <c r="E262" s="200" t="s">
        <v>1</v>
      </c>
      <c r="F262" s="201" t="s">
        <v>219</v>
      </c>
      <c r="G262" s="198"/>
      <c r="H262" s="200" t="s">
        <v>1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150</v>
      </c>
      <c r="AU262" s="207" t="s">
        <v>148</v>
      </c>
      <c r="AV262" s="13" t="s">
        <v>81</v>
      </c>
      <c r="AW262" s="13" t="s">
        <v>31</v>
      </c>
      <c r="AX262" s="13" t="s">
        <v>73</v>
      </c>
      <c r="AY262" s="207" t="s">
        <v>140</v>
      </c>
    </row>
    <row r="263" spans="1:65" s="14" customFormat="1" ht="11.25">
      <c r="B263" s="208"/>
      <c r="C263" s="209"/>
      <c r="D263" s="199" t="s">
        <v>150</v>
      </c>
      <c r="E263" s="210" t="s">
        <v>1</v>
      </c>
      <c r="F263" s="211" t="s">
        <v>220</v>
      </c>
      <c r="G263" s="209"/>
      <c r="H263" s="212">
        <v>17.292000000000002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150</v>
      </c>
      <c r="AU263" s="218" t="s">
        <v>148</v>
      </c>
      <c r="AV263" s="14" t="s">
        <v>148</v>
      </c>
      <c r="AW263" s="14" t="s">
        <v>31</v>
      </c>
      <c r="AX263" s="14" t="s">
        <v>73</v>
      </c>
      <c r="AY263" s="218" t="s">
        <v>140</v>
      </c>
    </row>
    <row r="264" spans="1:65" s="13" customFormat="1" ht="11.25">
      <c r="B264" s="197"/>
      <c r="C264" s="198"/>
      <c r="D264" s="199" t="s">
        <v>150</v>
      </c>
      <c r="E264" s="200" t="s">
        <v>1</v>
      </c>
      <c r="F264" s="201" t="s">
        <v>221</v>
      </c>
      <c r="G264" s="198"/>
      <c r="H264" s="200" t="s">
        <v>1</v>
      </c>
      <c r="I264" s="202"/>
      <c r="J264" s="198"/>
      <c r="K264" s="198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150</v>
      </c>
      <c r="AU264" s="207" t="s">
        <v>148</v>
      </c>
      <c r="AV264" s="13" t="s">
        <v>81</v>
      </c>
      <c r="AW264" s="13" t="s">
        <v>31</v>
      </c>
      <c r="AX264" s="13" t="s">
        <v>73</v>
      </c>
      <c r="AY264" s="207" t="s">
        <v>140</v>
      </c>
    </row>
    <row r="265" spans="1:65" s="14" customFormat="1" ht="11.25">
      <c r="B265" s="208"/>
      <c r="C265" s="209"/>
      <c r="D265" s="199" t="s">
        <v>150</v>
      </c>
      <c r="E265" s="210" t="s">
        <v>1</v>
      </c>
      <c r="F265" s="211" t="s">
        <v>222</v>
      </c>
      <c r="G265" s="209"/>
      <c r="H265" s="212">
        <v>2.1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150</v>
      </c>
      <c r="AU265" s="218" t="s">
        <v>148</v>
      </c>
      <c r="AV265" s="14" t="s">
        <v>148</v>
      </c>
      <c r="AW265" s="14" t="s">
        <v>31</v>
      </c>
      <c r="AX265" s="14" t="s">
        <v>73</v>
      </c>
      <c r="AY265" s="218" t="s">
        <v>140</v>
      </c>
    </row>
    <row r="266" spans="1:65" s="13" customFormat="1" ht="11.25">
      <c r="B266" s="197"/>
      <c r="C266" s="198"/>
      <c r="D266" s="199" t="s">
        <v>150</v>
      </c>
      <c r="E266" s="200" t="s">
        <v>1</v>
      </c>
      <c r="F266" s="201" t="s">
        <v>223</v>
      </c>
      <c r="G266" s="198"/>
      <c r="H266" s="200" t="s">
        <v>1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150</v>
      </c>
      <c r="AU266" s="207" t="s">
        <v>148</v>
      </c>
      <c r="AV266" s="13" t="s">
        <v>81</v>
      </c>
      <c r="AW266" s="13" t="s">
        <v>31</v>
      </c>
      <c r="AX266" s="13" t="s">
        <v>73</v>
      </c>
      <c r="AY266" s="207" t="s">
        <v>140</v>
      </c>
    </row>
    <row r="267" spans="1:65" s="14" customFormat="1" ht="11.25">
      <c r="B267" s="208"/>
      <c r="C267" s="209"/>
      <c r="D267" s="199" t="s">
        <v>150</v>
      </c>
      <c r="E267" s="210" t="s">
        <v>1</v>
      </c>
      <c r="F267" s="211" t="s">
        <v>224</v>
      </c>
      <c r="G267" s="209"/>
      <c r="H267" s="212">
        <v>3.2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150</v>
      </c>
      <c r="AU267" s="218" t="s">
        <v>148</v>
      </c>
      <c r="AV267" s="14" t="s">
        <v>148</v>
      </c>
      <c r="AW267" s="14" t="s">
        <v>31</v>
      </c>
      <c r="AX267" s="14" t="s">
        <v>73</v>
      </c>
      <c r="AY267" s="218" t="s">
        <v>140</v>
      </c>
    </row>
    <row r="268" spans="1:65" s="13" customFormat="1" ht="11.25">
      <c r="B268" s="197"/>
      <c r="C268" s="198"/>
      <c r="D268" s="199" t="s">
        <v>150</v>
      </c>
      <c r="E268" s="200" t="s">
        <v>1</v>
      </c>
      <c r="F268" s="201" t="s">
        <v>225</v>
      </c>
      <c r="G268" s="198"/>
      <c r="H268" s="200" t="s">
        <v>1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150</v>
      </c>
      <c r="AU268" s="207" t="s">
        <v>148</v>
      </c>
      <c r="AV268" s="13" t="s">
        <v>81</v>
      </c>
      <c r="AW268" s="13" t="s">
        <v>31</v>
      </c>
      <c r="AX268" s="13" t="s">
        <v>73</v>
      </c>
      <c r="AY268" s="207" t="s">
        <v>140</v>
      </c>
    </row>
    <row r="269" spans="1:65" s="14" customFormat="1" ht="11.25">
      <c r="B269" s="208"/>
      <c r="C269" s="209"/>
      <c r="D269" s="199" t="s">
        <v>150</v>
      </c>
      <c r="E269" s="210" t="s">
        <v>1</v>
      </c>
      <c r="F269" s="211" t="s">
        <v>226</v>
      </c>
      <c r="G269" s="209"/>
      <c r="H269" s="212">
        <v>1.212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150</v>
      </c>
      <c r="AU269" s="218" t="s">
        <v>148</v>
      </c>
      <c r="AV269" s="14" t="s">
        <v>148</v>
      </c>
      <c r="AW269" s="14" t="s">
        <v>31</v>
      </c>
      <c r="AX269" s="14" t="s">
        <v>73</v>
      </c>
      <c r="AY269" s="218" t="s">
        <v>140</v>
      </c>
    </row>
    <row r="270" spans="1:65" s="13" customFormat="1" ht="11.25">
      <c r="B270" s="197"/>
      <c r="C270" s="198"/>
      <c r="D270" s="199" t="s">
        <v>150</v>
      </c>
      <c r="E270" s="200" t="s">
        <v>1</v>
      </c>
      <c r="F270" s="201" t="s">
        <v>213</v>
      </c>
      <c r="G270" s="198"/>
      <c r="H270" s="200" t="s">
        <v>1</v>
      </c>
      <c r="I270" s="202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150</v>
      </c>
      <c r="AU270" s="207" t="s">
        <v>148</v>
      </c>
      <c r="AV270" s="13" t="s">
        <v>81</v>
      </c>
      <c r="AW270" s="13" t="s">
        <v>31</v>
      </c>
      <c r="AX270" s="13" t="s">
        <v>73</v>
      </c>
      <c r="AY270" s="207" t="s">
        <v>140</v>
      </c>
    </row>
    <row r="271" spans="1:65" s="14" customFormat="1" ht="11.25">
      <c r="B271" s="208"/>
      <c r="C271" s="209"/>
      <c r="D271" s="199" t="s">
        <v>150</v>
      </c>
      <c r="E271" s="210" t="s">
        <v>1</v>
      </c>
      <c r="F271" s="211" t="s">
        <v>214</v>
      </c>
      <c r="G271" s="209"/>
      <c r="H271" s="212">
        <v>0.72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150</v>
      </c>
      <c r="AU271" s="218" t="s">
        <v>148</v>
      </c>
      <c r="AV271" s="14" t="s">
        <v>148</v>
      </c>
      <c r="AW271" s="14" t="s">
        <v>31</v>
      </c>
      <c r="AX271" s="14" t="s">
        <v>73</v>
      </c>
      <c r="AY271" s="218" t="s">
        <v>140</v>
      </c>
    </row>
    <row r="272" spans="1:65" s="15" customFormat="1" ht="11.25">
      <c r="B272" s="230"/>
      <c r="C272" s="231"/>
      <c r="D272" s="199" t="s">
        <v>150</v>
      </c>
      <c r="E272" s="232" t="s">
        <v>1</v>
      </c>
      <c r="F272" s="233" t="s">
        <v>201</v>
      </c>
      <c r="G272" s="231"/>
      <c r="H272" s="234">
        <v>24.524000000000001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150</v>
      </c>
      <c r="AU272" s="240" t="s">
        <v>148</v>
      </c>
      <c r="AV272" s="15" t="s">
        <v>147</v>
      </c>
      <c r="AW272" s="15" t="s">
        <v>31</v>
      </c>
      <c r="AX272" s="15" t="s">
        <v>81</v>
      </c>
      <c r="AY272" s="240" t="s">
        <v>140</v>
      </c>
    </row>
    <row r="273" spans="1:65" s="2" customFormat="1" ht="33" customHeight="1">
      <c r="A273" s="34"/>
      <c r="B273" s="35"/>
      <c r="C273" s="183" t="s">
        <v>287</v>
      </c>
      <c r="D273" s="183" t="s">
        <v>143</v>
      </c>
      <c r="E273" s="184" t="s">
        <v>288</v>
      </c>
      <c r="F273" s="185" t="s">
        <v>289</v>
      </c>
      <c r="G273" s="186" t="s">
        <v>166</v>
      </c>
      <c r="H273" s="187">
        <v>2.95</v>
      </c>
      <c r="I273" s="188"/>
      <c r="J273" s="189">
        <f>ROUND(I273*H273,2)</f>
        <v>0</v>
      </c>
      <c r="K273" s="190"/>
      <c r="L273" s="39"/>
      <c r="M273" s="191" t="s">
        <v>1</v>
      </c>
      <c r="N273" s="192" t="s">
        <v>39</v>
      </c>
      <c r="O273" s="71"/>
      <c r="P273" s="193">
        <f>O273*H273</f>
        <v>0</v>
      </c>
      <c r="Q273" s="193">
        <v>4.4099999999999999E-3</v>
      </c>
      <c r="R273" s="193">
        <f>Q273*H273</f>
        <v>1.30095E-2</v>
      </c>
      <c r="S273" s="193">
        <v>0</v>
      </c>
      <c r="T273" s="194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5" t="s">
        <v>147</v>
      </c>
      <c r="AT273" s="195" t="s">
        <v>143</v>
      </c>
      <c r="AU273" s="195" t="s">
        <v>148</v>
      </c>
      <c r="AY273" s="17" t="s">
        <v>140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7" t="s">
        <v>148</v>
      </c>
      <c r="BK273" s="196">
        <f>ROUND(I273*H273,2)</f>
        <v>0</v>
      </c>
      <c r="BL273" s="17" t="s">
        <v>147</v>
      </c>
      <c r="BM273" s="195" t="s">
        <v>290</v>
      </c>
    </row>
    <row r="274" spans="1:65" s="13" customFormat="1" ht="11.25">
      <c r="B274" s="197"/>
      <c r="C274" s="198"/>
      <c r="D274" s="199" t="s">
        <v>150</v>
      </c>
      <c r="E274" s="200" t="s">
        <v>1</v>
      </c>
      <c r="F274" s="201" t="s">
        <v>251</v>
      </c>
      <c r="G274" s="198"/>
      <c r="H274" s="200" t="s">
        <v>1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150</v>
      </c>
      <c r="AU274" s="207" t="s">
        <v>148</v>
      </c>
      <c r="AV274" s="13" t="s">
        <v>81</v>
      </c>
      <c r="AW274" s="13" t="s">
        <v>31</v>
      </c>
      <c r="AX274" s="13" t="s">
        <v>73</v>
      </c>
      <c r="AY274" s="207" t="s">
        <v>140</v>
      </c>
    </row>
    <row r="275" spans="1:65" s="14" customFormat="1" ht="11.25">
      <c r="B275" s="208"/>
      <c r="C275" s="209"/>
      <c r="D275" s="199" t="s">
        <v>150</v>
      </c>
      <c r="E275" s="210" t="s">
        <v>1</v>
      </c>
      <c r="F275" s="211" t="s">
        <v>291</v>
      </c>
      <c r="G275" s="209"/>
      <c r="H275" s="212">
        <v>2.95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150</v>
      </c>
      <c r="AU275" s="218" t="s">
        <v>148</v>
      </c>
      <c r="AV275" s="14" t="s">
        <v>148</v>
      </c>
      <c r="AW275" s="14" t="s">
        <v>31</v>
      </c>
      <c r="AX275" s="14" t="s">
        <v>81</v>
      </c>
      <c r="AY275" s="218" t="s">
        <v>140</v>
      </c>
    </row>
    <row r="276" spans="1:65" s="2" customFormat="1" ht="24.2" customHeight="1">
      <c r="A276" s="34"/>
      <c r="B276" s="35"/>
      <c r="C276" s="183" t="s">
        <v>7</v>
      </c>
      <c r="D276" s="183" t="s">
        <v>143</v>
      </c>
      <c r="E276" s="184" t="s">
        <v>292</v>
      </c>
      <c r="F276" s="185" t="s">
        <v>293</v>
      </c>
      <c r="G276" s="186" t="s">
        <v>294</v>
      </c>
      <c r="H276" s="187">
        <v>0.28199999999999997</v>
      </c>
      <c r="I276" s="188"/>
      <c r="J276" s="189">
        <f>ROUND(I276*H276,2)</f>
        <v>0</v>
      </c>
      <c r="K276" s="190"/>
      <c r="L276" s="39"/>
      <c r="M276" s="191" t="s">
        <v>1</v>
      </c>
      <c r="N276" s="192" t="s">
        <v>39</v>
      </c>
      <c r="O276" s="71"/>
      <c r="P276" s="193">
        <f>O276*H276</f>
        <v>0</v>
      </c>
      <c r="Q276" s="193">
        <v>1.4419999999999999</v>
      </c>
      <c r="R276" s="193">
        <f>Q276*H276</f>
        <v>0.40664399999999995</v>
      </c>
      <c r="S276" s="193">
        <v>0</v>
      </c>
      <c r="T276" s="194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5" t="s">
        <v>147</v>
      </c>
      <c r="AT276" s="195" t="s">
        <v>143</v>
      </c>
      <c r="AU276" s="195" t="s">
        <v>148</v>
      </c>
      <c r="AY276" s="17" t="s">
        <v>140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7" t="s">
        <v>148</v>
      </c>
      <c r="BK276" s="196">
        <f>ROUND(I276*H276,2)</f>
        <v>0</v>
      </c>
      <c r="BL276" s="17" t="s">
        <v>147</v>
      </c>
      <c r="BM276" s="195" t="s">
        <v>295</v>
      </c>
    </row>
    <row r="277" spans="1:65" s="13" customFormat="1" ht="11.25">
      <c r="B277" s="197"/>
      <c r="C277" s="198"/>
      <c r="D277" s="199" t="s">
        <v>150</v>
      </c>
      <c r="E277" s="200" t="s">
        <v>1</v>
      </c>
      <c r="F277" s="201" t="s">
        <v>296</v>
      </c>
      <c r="G277" s="198"/>
      <c r="H277" s="200" t="s">
        <v>1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150</v>
      </c>
      <c r="AU277" s="207" t="s">
        <v>148</v>
      </c>
      <c r="AV277" s="13" t="s">
        <v>81</v>
      </c>
      <c r="AW277" s="13" t="s">
        <v>31</v>
      </c>
      <c r="AX277" s="13" t="s">
        <v>73</v>
      </c>
      <c r="AY277" s="207" t="s">
        <v>140</v>
      </c>
    </row>
    <row r="278" spans="1:65" s="14" customFormat="1" ht="11.25">
      <c r="B278" s="208"/>
      <c r="C278" s="209"/>
      <c r="D278" s="199" t="s">
        <v>150</v>
      </c>
      <c r="E278" s="210" t="s">
        <v>1</v>
      </c>
      <c r="F278" s="211" t="s">
        <v>297</v>
      </c>
      <c r="G278" s="209"/>
      <c r="H278" s="212">
        <v>0.28239999999999998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150</v>
      </c>
      <c r="AU278" s="218" t="s">
        <v>148</v>
      </c>
      <c r="AV278" s="14" t="s">
        <v>148</v>
      </c>
      <c r="AW278" s="14" t="s">
        <v>31</v>
      </c>
      <c r="AX278" s="14" t="s">
        <v>81</v>
      </c>
      <c r="AY278" s="218" t="s">
        <v>140</v>
      </c>
    </row>
    <row r="279" spans="1:65" s="2" customFormat="1" ht="24.2" customHeight="1">
      <c r="A279" s="34"/>
      <c r="B279" s="35"/>
      <c r="C279" s="183" t="s">
        <v>298</v>
      </c>
      <c r="D279" s="183" t="s">
        <v>143</v>
      </c>
      <c r="E279" s="184" t="s">
        <v>299</v>
      </c>
      <c r="F279" s="185" t="s">
        <v>300</v>
      </c>
      <c r="G279" s="186" t="s">
        <v>166</v>
      </c>
      <c r="H279" s="187">
        <v>3.53</v>
      </c>
      <c r="I279" s="188"/>
      <c r="J279" s="189">
        <f>ROUND(I279*H279,2)</f>
        <v>0</v>
      </c>
      <c r="K279" s="190"/>
      <c r="L279" s="39"/>
      <c r="M279" s="191" t="s">
        <v>1</v>
      </c>
      <c r="N279" s="192" t="s">
        <v>39</v>
      </c>
      <c r="O279" s="71"/>
      <c r="P279" s="193">
        <f>O279*H279</f>
        <v>0</v>
      </c>
      <c r="Q279" s="193">
        <v>4.8000000000000001E-4</v>
      </c>
      <c r="R279" s="193">
        <f>Q279*H279</f>
        <v>1.6944E-3</v>
      </c>
      <c r="S279" s="193">
        <v>0</v>
      </c>
      <c r="T279" s="194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5" t="s">
        <v>147</v>
      </c>
      <c r="AT279" s="195" t="s">
        <v>143</v>
      </c>
      <c r="AU279" s="195" t="s">
        <v>148</v>
      </c>
      <c r="AY279" s="17" t="s">
        <v>140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7" t="s">
        <v>148</v>
      </c>
      <c r="BK279" s="196">
        <f>ROUND(I279*H279,2)</f>
        <v>0</v>
      </c>
      <c r="BL279" s="17" t="s">
        <v>147</v>
      </c>
      <c r="BM279" s="195" t="s">
        <v>301</v>
      </c>
    </row>
    <row r="280" spans="1:65" s="2" customFormat="1" ht="16.5" customHeight="1">
      <c r="A280" s="34"/>
      <c r="B280" s="35"/>
      <c r="C280" s="183" t="s">
        <v>302</v>
      </c>
      <c r="D280" s="183" t="s">
        <v>143</v>
      </c>
      <c r="E280" s="184" t="s">
        <v>303</v>
      </c>
      <c r="F280" s="185" t="s">
        <v>304</v>
      </c>
      <c r="G280" s="186" t="s">
        <v>166</v>
      </c>
      <c r="H280" s="187">
        <v>12.44</v>
      </c>
      <c r="I280" s="188"/>
      <c r="J280" s="189">
        <f>ROUND(I280*H280,2)</f>
        <v>0</v>
      </c>
      <c r="K280" s="190"/>
      <c r="L280" s="39"/>
      <c r="M280" s="191" t="s">
        <v>1</v>
      </c>
      <c r="N280" s="192" t="s">
        <v>39</v>
      </c>
      <c r="O280" s="71"/>
      <c r="P280" s="193">
        <f>O280*H280</f>
        <v>0</v>
      </c>
      <c r="Q280" s="193">
        <v>1.2999999999999999E-4</v>
      </c>
      <c r="R280" s="193">
        <f>Q280*H280</f>
        <v>1.6171999999999998E-3</v>
      </c>
      <c r="S280" s="193">
        <v>0</v>
      </c>
      <c r="T280" s="194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5" t="s">
        <v>147</v>
      </c>
      <c r="AT280" s="195" t="s">
        <v>143</v>
      </c>
      <c r="AU280" s="195" t="s">
        <v>148</v>
      </c>
      <c r="AY280" s="17" t="s">
        <v>140</v>
      </c>
      <c r="BE280" s="196">
        <f>IF(N280="základní",J280,0)</f>
        <v>0</v>
      </c>
      <c r="BF280" s="196">
        <f>IF(N280="snížená",J280,0)</f>
        <v>0</v>
      </c>
      <c r="BG280" s="196">
        <f>IF(N280="zákl. přenesená",J280,0)</f>
        <v>0</v>
      </c>
      <c r="BH280" s="196">
        <f>IF(N280="sníž. přenesená",J280,0)</f>
        <v>0</v>
      </c>
      <c r="BI280" s="196">
        <f>IF(N280="nulová",J280,0)</f>
        <v>0</v>
      </c>
      <c r="BJ280" s="17" t="s">
        <v>148</v>
      </c>
      <c r="BK280" s="196">
        <f>ROUND(I280*H280,2)</f>
        <v>0</v>
      </c>
      <c r="BL280" s="17" t="s">
        <v>147</v>
      </c>
      <c r="BM280" s="195" t="s">
        <v>305</v>
      </c>
    </row>
    <row r="281" spans="1:65" s="2" customFormat="1" ht="24.2" customHeight="1">
      <c r="A281" s="34"/>
      <c r="B281" s="35"/>
      <c r="C281" s="183" t="s">
        <v>306</v>
      </c>
      <c r="D281" s="183" t="s">
        <v>143</v>
      </c>
      <c r="E281" s="184" t="s">
        <v>307</v>
      </c>
      <c r="F281" s="185" t="s">
        <v>308</v>
      </c>
      <c r="G281" s="186" t="s">
        <v>166</v>
      </c>
      <c r="H281" s="187">
        <v>12.44</v>
      </c>
      <c r="I281" s="188"/>
      <c r="J281" s="189">
        <f>ROUND(I281*H281,2)</f>
        <v>0</v>
      </c>
      <c r="K281" s="190"/>
      <c r="L281" s="39"/>
      <c r="M281" s="191" t="s">
        <v>1</v>
      </c>
      <c r="N281" s="192" t="s">
        <v>39</v>
      </c>
      <c r="O281" s="71"/>
      <c r="P281" s="193">
        <f>O281*H281</f>
        <v>0</v>
      </c>
      <c r="Q281" s="193">
        <v>9.4500000000000001E-3</v>
      </c>
      <c r="R281" s="193">
        <f>Q281*H281</f>
        <v>0.117558</v>
      </c>
      <c r="S281" s="193">
        <v>0</v>
      </c>
      <c r="T281" s="194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5" t="s">
        <v>147</v>
      </c>
      <c r="AT281" s="195" t="s">
        <v>143</v>
      </c>
      <c r="AU281" s="195" t="s">
        <v>148</v>
      </c>
      <c r="AY281" s="17" t="s">
        <v>140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7" t="s">
        <v>148</v>
      </c>
      <c r="BK281" s="196">
        <f>ROUND(I281*H281,2)</f>
        <v>0</v>
      </c>
      <c r="BL281" s="17" t="s">
        <v>147</v>
      </c>
      <c r="BM281" s="195" t="s">
        <v>309</v>
      </c>
    </row>
    <row r="282" spans="1:65" s="13" customFormat="1" ht="11.25">
      <c r="B282" s="197"/>
      <c r="C282" s="198"/>
      <c r="D282" s="199" t="s">
        <v>150</v>
      </c>
      <c r="E282" s="200" t="s">
        <v>1</v>
      </c>
      <c r="F282" s="201" t="s">
        <v>310</v>
      </c>
      <c r="G282" s="198"/>
      <c r="H282" s="200" t="s">
        <v>1</v>
      </c>
      <c r="I282" s="202"/>
      <c r="J282" s="198"/>
      <c r="K282" s="198"/>
      <c r="L282" s="203"/>
      <c r="M282" s="204"/>
      <c r="N282" s="205"/>
      <c r="O282" s="205"/>
      <c r="P282" s="205"/>
      <c r="Q282" s="205"/>
      <c r="R282" s="205"/>
      <c r="S282" s="205"/>
      <c r="T282" s="206"/>
      <c r="AT282" s="207" t="s">
        <v>150</v>
      </c>
      <c r="AU282" s="207" t="s">
        <v>148</v>
      </c>
      <c r="AV282" s="13" t="s">
        <v>81</v>
      </c>
      <c r="AW282" s="13" t="s">
        <v>31</v>
      </c>
      <c r="AX282" s="13" t="s">
        <v>73</v>
      </c>
      <c r="AY282" s="207" t="s">
        <v>140</v>
      </c>
    </row>
    <row r="283" spans="1:65" s="14" customFormat="1" ht="11.25">
      <c r="B283" s="208"/>
      <c r="C283" s="209"/>
      <c r="D283" s="199" t="s">
        <v>150</v>
      </c>
      <c r="E283" s="210" t="s">
        <v>1</v>
      </c>
      <c r="F283" s="211" t="s">
        <v>196</v>
      </c>
      <c r="G283" s="209"/>
      <c r="H283" s="212">
        <v>12.44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150</v>
      </c>
      <c r="AU283" s="218" t="s">
        <v>148</v>
      </c>
      <c r="AV283" s="14" t="s">
        <v>148</v>
      </c>
      <c r="AW283" s="14" t="s">
        <v>31</v>
      </c>
      <c r="AX283" s="14" t="s">
        <v>81</v>
      </c>
      <c r="AY283" s="218" t="s">
        <v>140</v>
      </c>
    </row>
    <row r="284" spans="1:65" s="2" customFormat="1" ht="24.2" customHeight="1">
      <c r="A284" s="34"/>
      <c r="B284" s="35"/>
      <c r="C284" s="183" t="s">
        <v>311</v>
      </c>
      <c r="D284" s="183" t="s">
        <v>143</v>
      </c>
      <c r="E284" s="184" t="s">
        <v>312</v>
      </c>
      <c r="F284" s="185" t="s">
        <v>313</v>
      </c>
      <c r="G284" s="186" t="s">
        <v>294</v>
      </c>
      <c r="H284" s="187">
        <v>0.28199999999999997</v>
      </c>
      <c r="I284" s="188"/>
      <c r="J284" s="189">
        <f>ROUND(I284*H284,2)</f>
        <v>0</v>
      </c>
      <c r="K284" s="190"/>
      <c r="L284" s="39"/>
      <c r="M284" s="191" t="s">
        <v>1</v>
      </c>
      <c r="N284" s="192" t="s">
        <v>39</v>
      </c>
      <c r="O284" s="71"/>
      <c r="P284" s="193">
        <f>O284*H284</f>
        <v>0</v>
      </c>
      <c r="Q284" s="193">
        <v>0.19500000000000001</v>
      </c>
      <c r="R284" s="193">
        <f>Q284*H284</f>
        <v>5.4989999999999997E-2</v>
      </c>
      <c r="S284" s="193">
        <v>0</v>
      </c>
      <c r="T284" s="19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5" t="s">
        <v>147</v>
      </c>
      <c r="AT284" s="195" t="s">
        <v>143</v>
      </c>
      <c r="AU284" s="195" t="s">
        <v>148</v>
      </c>
      <c r="AY284" s="17" t="s">
        <v>140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7" t="s">
        <v>148</v>
      </c>
      <c r="BK284" s="196">
        <f>ROUND(I284*H284,2)</f>
        <v>0</v>
      </c>
      <c r="BL284" s="17" t="s">
        <v>147</v>
      </c>
      <c r="BM284" s="195" t="s">
        <v>314</v>
      </c>
    </row>
    <row r="285" spans="1:65" s="12" customFormat="1" ht="22.9" customHeight="1">
      <c r="B285" s="167"/>
      <c r="C285" s="168"/>
      <c r="D285" s="169" t="s">
        <v>72</v>
      </c>
      <c r="E285" s="181" t="s">
        <v>205</v>
      </c>
      <c r="F285" s="181" t="s">
        <v>315</v>
      </c>
      <c r="G285" s="168"/>
      <c r="H285" s="168"/>
      <c r="I285" s="171"/>
      <c r="J285" s="182">
        <f>BK285</f>
        <v>0</v>
      </c>
      <c r="K285" s="168"/>
      <c r="L285" s="173"/>
      <c r="M285" s="174"/>
      <c r="N285" s="175"/>
      <c r="O285" s="175"/>
      <c r="P285" s="176">
        <f>SUM(P286:P368)</f>
        <v>0</v>
      </c>
      <c r="Q285" s="175"/>
      <c r="R285" s="176">
        <f>SUM(R286:R368)</f>
        <v>1.0407400000000001E-2</v>
      </c>
      <c r="S285" s="175"/>
      <c r="T285" s="177">
        <f>SUM(T286:T368)</f>
        <v>6.509109999999998</v>
      </c>
      <c r="AR285" s="178" t="s">
        <v>81</v>
      </c>
      <c r="AT285" s="179" t="s">
        <v>72</v>
      </c>
      <c r="AU285" s="179" t="s">
        <v>81</v>
      </c>
      <c r="AY285" s="178" t="s">
        <v>140</v>
      </c>
      <c r="BK285" s="180">
        <f>SUM(BK286:BK368)</f>
        <v>0</v>
      </c>
    </row>
    <row r="286" spans="1:65" s="2" customFormat="1" ht="33" customHeight="1">
      <c r="A286" s="34"/>
      <c r="B286" s="35"/>
      <c r="C286" s="183" t="s">
        <v>316</v>
      </c>
      <c r="D286" s="183" t="s">
        <v>143</v>
      </c>
      <c r="E286" s="184" t="s">
        <v>317</v>
      </c>
      <c r="F286" s="185" t="s">
        <v>318</v>
      </c>
      <c r="G286" s="186" t="s">
        <v>166</v>
      </c>
      <c r="H286" s="187">
        <v>61.22</v>
      </c>
      <c r="I286" s="188"/>
      <c r="J286" s="189">
        <f>ROUND(I286*H286,2)</f>
        <v>0</v>
      </c>
      <c r="K286" s="190"/>
      <c r="L286" s="39"/>
      <c r="M286" s="191" t="s">
        <v>1</v>
      </c>
      <c r="N286" s="192" t="s">
        <v>39</v>
      </c>
      <c r="O286" s="71"/>
      <c r="P286" s="193">
        <f>O286*H286</f>
        <v>0</v>
      </c>
      <c r="Q286" s="193">
        <v>1.2999999999999999E-4</v>
      </c>
      <c r="R286" s="193">
        <f>Q286*H286</f>
        <v>7.9585999999999997E-3</v>
      </c>
      <c r="S286" s="193">
        <v>0</v>
      </c>
      <c r="T286" s="194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5" t="s">
        <v>147</v>
      </c>
      <c r="AT286" s="195" t="s">
        <v>143</v>
      </c>
      <c r="AU286" s="195" t="s">
        <v>148</v>
      </c>
      <c r="AY286" s="17" t="s">
        <v>140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7" t="s">
        <v>148</v>
      </c>
      <c r="BK286" s="196">
        <f>ROUND(I286*H286,2)</f>
        <v>0</v>
      </c>
      <c r="BL286" s="17" t="s">
        <v>147</v>
      </c>
      <c r="BM286" s="195" t="s">
        <v>319</v>
      </c>
    </row>
    <row r="287" spans="1:65" s="14" customFormat="1" ht="11.25">
      <c r="B287" s="208"/>
      <c r="C287" s="209"/>
      <c r="D287" s="199" t="s">
        <v>150</v>
      </c>
      <c r="E287" s="210" t="s">
        <v>1</v>
      </c>
      <c r="F287" s="211" t="s">
        <v>320</v>
      </c>
      <c r="G287" s="209"/>
      <c r="H287" s="212">
        <v>61.22</v>
      </c>
      <c r="I287" s="213"/>
      <c r="J287" s="209"/>
      <c r="K287" s="209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150</v>
      </c>
      <c r="AU287" s="218" t="s">
        <v>148</v>
      </c>
      <c r="AV287" s="14" t="s">
        <v>148</v>
      </c>
      <c r="AW287" s="14" t="s">
        <v>31</v>
      </c>
      <c r="AX287" s="14" t="s">
        <v>81</v>
      </c>
      <c r="AY287" s="218" t="s">
        <v>140</v>
      </c>
    </row>
    <row r="288" spans="1:65" s="2" customFormat="1" ht="24.2" customHeight="1">
      <c r="A288" s="34"/>
      <c r="B288" s="35"/>
      <c r="C288" s="183" t="s">
        <v>321</v>
      </c>
      <c r="D288" s="183" t="s">
        <v>143</v>
      </c>
      <c r="E288" s="184" t="s">
        <v>322</v>
      </c>
      <c r="F288" s="185" t="s">
        <v>323</v>
      </c>
      <c r="G288" s="186" t="s">
        <v>166</v>
      </c>
      <c r="H288" s="187">
        <v>61.22</v>
      </c>
      <c r="I288" s="188"/>
      <c r="J288" s="189">
        <f>ROUND(I288*H288,2)</f>
        <v>0</v>
      </c>
      <c r="K288" s="190"/>
      <c r="L288" s="39"/>
      <c r="M288" s="191" t="s">
        <v>1</v>
      </c>
      <c r="N288" s="192" t="s">
        <v>39</v>
      </c>
      <c r="O288" s="71"/>
      <c r="P288" s="193">
        <f>O288*H288</f>
        <v>0</v>
      </c>
      <c r="Q288" s="193">
        <v>4.0000000000000003E-5</v>
      </c>
      <c r="R288" s="193">
        <f>Q288*H288</f>
        <v>2.4488000000000001E-3</v>
      </c>
      <c r="S288" s="193">
        <v>0</v>
      </c>
      <c r="T288" s="194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5" t="s">
        <v>147</v>
      </c>
      <c r="AT288" s="195" t="s">
        <v>143</v>
      </c>
      <c r="AU288" s="195" t="s">
        <v>148</v>
      </c>
      <c r="AY288" s="17" t="s">
        <v>140</v>
      </c>
      <c r="BE288" s="196">
        <f>IF(N288="základní",J288,0)</f>
        <v>0</v>
      </c>
      <c r="BF288" s="196">
        <f>IF(N288="snížená",J288,0)</f>
        <v>0</v>
      </c>
      <c r="BG288" s="196">
        <f>IF(N288="zákl. přenesená",J288,0)</f>
        <v>0</v>
      </c>
      <c r="BH288" s="196">
        <f>IF(N288="sníž. přenesená",J288,0)</f>
        <v>0</v>
      </c>
      <c r="BI288" s="196">
        <f>IF(N288="nulová",J288,0)</f>
        <v>0</v>
      </c>
      <c r="BJ288" s="17" t="s">
        <v>148</v>
      </c>
      <c r="BK288" s="196">
        <f>ROUND(I288*H288,2)</f>
        <v>0</v>
      </c>
      <c r="BL288" s="17" t="s">
        <v>147</v>
      </c>
      <c r="BM288" s="195" t="s">
        <v>324</v>
      </c>
    </row>
    <row r="289" spans="1:65" s="2" customFormat="1" ht="16.5" customHeight="1">
      <c r="A289" s="34"/>
      <c r="B289" s="35"/>
      <c r="C289" s="183" t="s">
        <v>325</v>
      </c>
      <c r="D289" s="183" t="s">
        <v>143</v>
      </c>
      <c r="E289" s="184" t="s">
        <v>326</v>
      </c>
      <c r="F289" s="185" t="s">
        <v>327</v>
      </c>
      <c r="G289" s="186" t="s">
        <v>166</v>
      </c>
      <c r="H289" s="187">
        <v>2250</v>
      </c>
      <c r="I289" s="188"/>
      <c r="J289" s="189">
        <f>ROUND(I289*H289,2)</f>
        <v>0</v>
      </c>
      <c r="K289" s="190"/>
      <c r="L289" s="39"/>
      <c r="M289" s="191" t="s">
        <v>1</v>
      </c>
      <c r="N289" s="192" t="s">
        <v>39</v>
      </c>
      <c r="O289" s="71"/>
      <c r="P289" s="193">
        <f>O289*H289</f>
        <v>0</v>
      </c>
      <c r="Q289" s="193">
        <v>0</v>
      </c>
      <c r="R289" s="193">
        <f>Q289*H289</f>
        <v>0</v>
      </c>
      <c r="S289" s="193">
        <v>0</v>
      </c>
      <c r="T289" s="194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5" t="s">
        <v>147</v>
      </c>
      <c r="AT289" s="195" t="s">
        <v>143</v>
      </c>
      <c r="AU289" s="195" t="s">
        <v>148</v>
      </c>
      <c r="AY289" s="17" t="s">
        <v>140</v>
      </c>
      <c r="BE289" s="196">
        <f>IF(N289="základní",J289,0)</f>
        <v>0</v>
      </c>
      <c r="BF289" s="196">
        <f>IF(N289="snížená",J289,0)</f>
        <v>0</v>
      </c>
      <c r="BG289" s="196">
        <f>IF(N289="zákl. přenesená",J289,0)</f>
        <v>0</v>
      </c>
      <c r="BH289" s="196">
        <f>IF(N289="sníž. přenesená",J289,0)</f>
        <v>0</v>
      </c>
      <c r="BI289" s="196">
        <f>IF(N289="nulová",J289,0)</f>
        <v>0</v>
      </c>
      <c r="BJ289" s="17" t="s">
        <v>148</v>
      </c>
      <c r="BK289" s="196">
        <f>ROUND(I289*H289,2)</f>
        <v>0</v>
      </c>
      <c r="BL289" s="17" t="s">
        <v>147</v>
      </c>
      <c r="BM289" s="195" t="s">
        <v>328</v>
      </c>
    </row>
    <row r="290" spans="1:65" s="13" customFormat="1" ht="11.25">
      <c r="B290" s="197"/>
      <c r="C290" s="198"/>
      <c r="D290" s="199" t="s">
        <v>150</v>
      </c>
      <c r="E290" s="200" t="s">
        <v>1</v>
      </c>
      <c r="F290" s="201" t="s">
        <v>329</v>
      </c>
      <c r="G290" s="198"/>
      <c r="H290" s="200" t="s">
        <v>1</v>
      </c>
      <c r="I290" s="202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150</v>
      </c>
      <c r="AU290" s="207" t="s">
        <v>148</v>
      </c>
      <c r="AV290" s="13" t="s">
        <v>81</v>
      </c>
      <c r="AW290" s="13" t="s">
        <v>31</v>
      </c>
      <c r="AX290" s="13" t="s">
        <v>73</v>
      </c>
      <c r="AY290" s="207" t="s">
        <v>140</v>
      </c>
    </row>
    <row r="291" spans="1:65" s="14" customFormat="1" ht="11.25">
      <c r="B291" s="208"/>
      <c r="C291" s="209"/>
      <c r="D291" s="199" t="s">
        <v>150</v>
      </c>
      <c r="E291" s="210" t="s">
        <v>1</v>
      </c>
      <c r="F291" s="211" t="s">
        <v>330</v>
      </c>
      <c r="G291" s="209"/>
      <c r="H291" s="212">
        <v>2250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150</v>
      </c>
      <c r="AU291" s="218" t="s">
        <v>148</v>
      </c>
      <c r="AV291" s="14" t="s">
        <v>148</v>
      </c>
      <c r="AW291" s="14" t="s">
        <v>31</v>
      </c>
      <c r="AX291" s="14" t="s">
        <v>81</v>
      </c>
      <c r="AY291" s="218" t="s">
        <v>140</v>
      </c>
    </row>
    <row r="292" spans="1:65" s="2" customFormat="1" ht="21.75" customHeight="1">
      <c r="A292" s="34"/>
      <c r="B292" s="35"/>
      <c r="C292" s="183" t="s">
        <v>331</v>
      </c>
      <c r="D292" s="183" t="s">
        <v>143</v>
      </c>
      <c r="E292" s="184" t="s">
        <v>332</v>
      </c>
      <c r="F292" s="185" t="s">
        <v>333</v>
      </c>
      <c r="G292" s="186" t="s">
        <v>166</v>
      </c>
      <c r="H292" s="187">
        <v>4.72</v>
      </c>
      <c r="I292" s="188"/>
      <c r="J292" s="189">
        <f>ROUND(I292*H292,2)</f>
        <v>0</v>
      </c>
      <c r="K292" s="190"/>
      <c r="L292" s="39"/>
      <c r="M292" s="191" t="s">
        <v>1</v>
      </c>
      <c r="N292" s="192" t="s">
        <v>39</v>
      </c>
      <c r="O292" s="71"/>
      <c r="P292" s="193">
        <f>O292*H292</f>
        <v>0</v>
      </c>
      <c r="Q292" s="193">
        <v>0</v>
      </c>
      <c r="R292" s="193">
        <f>Q292*H292</f>
        <v>0</v>
      </c>
      <c r="S292" s="193">
        <v>0.13100000000000001</v>
      </c>
      <c r="T292" s="194">
        <f>S292*H292</f>
        <v>0.61831999999999998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5" t="s">
        <v>147</v>
      </c>
      <c r="AT292" s="195" t="s">
        <v>143</v>
      </c>
      <c r="AU292" s="195" t="s">
        <v>148</v>
      </c>
      <c r="AY292" s="17" t="s">
        <v>140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7" t="s">
        <v>148</v>
      </c>
      <c r="BK292" s="196">
        <f>ROUND(I292*H292,2)</f>
        <v>0</v>
      </c>
      <c r="BL292" s="17" t="s">
        <v>147</v>
      </c>
      <c r="BM292" s="195" t="s">
        <v>334</v>
      </c>
    </row>
    <row r="293" spans="1:65" s="13" customFormat="1" ht="11.25">
      <c r="B293" s="197"/>
      <c r="C293" s="198"/>
      <c r="D293" s="199" t="s">
        <v>150</v>
      </c>
      <c r="E293" s="200" t="s">
        <v>1</v>
      </c>
      <c r="F293" s="201" t="s">
        <v>335</v>
      </c>
      <c r="G293" s="198"/>
      <c r="H293" s="200" t="s">
        <v>1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150</v>
      </c>
      <c r="AU293" s="207" t="s">
        <v>148</v>
      </c>
      <c r="AV293" s="13" t="s">
        <v>81</v>
      </c>
      <c r="AW293" s="13" t="s">
        <v>31</v>
      </c>
      <c r="AX293" s="13" t="s">
        <v>73</v>
      </c>
      <c r="AY293" s="207" t="s">
        <v>140</v>
      </c>
    </row>
    <row r="294" spans="1:65" s="14" customFormat="1" ht="11.25">
      <c r="B294" s="208"/>
      <c r="C294" s="209"/>
      <c r="D294" s="199" t="s">
        <v>150</v>
      </c>
      <c r="E294" s="210" t="s">
        <v>1</v>
      </c>
      <c r="F294" s="211" t="s">
        <v>336</v>
      </c>
      <c r="G294" s="209"/>
      <c r="H294" s="212">
        <v>1.8420000000000001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150</v>
      </c>
      <c r="AU294" s="218" t="s">
        <v>148</v>
      </c>
      <c r="AV294" s="14" t="s">
        <v>148</v>
      </c>
      <c r="AW294" s="14" t="s">
        <v>31</v>
      </c>
      <c r="AX294" s="14" t="s">
        <v>73</v>
      </c>
      <c r="AY294" s="218" t="s">
        <v>140</v>
      </c>
    </row>
    <row r="295" spans="1:65" s="13" customFormat="1" ht="11.25">
      <c r="B295" s="197"/>
      <c r="C295" s="198"/>
      <c r="D295" s="199" t="s">
        <v>150</v>
      </c>
      <c r="E295" s="200" t="s">
        <v>1</v>
      </c>
      <c r="F295" s="201" t="s">
        <v>337</v>
      </c>
      <c r="G295" s="198"/>
      <c r="H295" s="200" t="s">
        <v>1</v>
      </c>
      <c r="I295" s="202"/>
      <c r="J295" s="198"/>
      <c r="K295" s="198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150</v>
      </c>
      <c r="AU295" s="207" t="s">
        <v>148</v>
      </c>
      <c r="AV295" s="13" t="s">
        <v>81</v>
      </c>
      <c r="AW295" s="13" t="s">
        <v>31</v>
      </c>
      <c r="AX295" s="13" t="s">
        <v>73</v>
      </c>
      <c r="AY295" s="207" t="s">
        <v>140</v>
      </c>
    </row>
    <row r="296" spans="1:65" s="14" customFormat="1" ht="11.25">
      <c r="B296" s="208"/>
      <c r="C296" s="209"/>
      <c r="D296" s="199" t="s">
        <v>150</v>
      </c>
      <c r="E296" s="210" t="s">
        <v>1</v>
      </c>
      <c r="F296" s="211" t="s">
        <v>338</v>
      </c>
      <c r="G296" s="209"/>
      <c r="H296" s="212">
        <v>2.8780999999999994</v>
      </c>
      <c r="I296" s="213"/>
      <c r="J296" s="209"/>
      <c r="K296" s="209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150</v>
      </c>
      <c r="AU296" s="218" t="s">
        <v>148</v>
      </c>
      <c r="AV296" s="14" t="s">
        <v>148</v>
      </c>
      <c r="AW296" s="14" t="s">
        <v>31</v>
      </c>
      <c r="AX296" s="14" t="s">
        <v>73</v>
      </c>
      <c r="AY296" s="218" t="s">
        <v>140</v>
      </c>
    </row>
    <row r="297" spans="1:65" s="15" customFormat="1" ht="11.25">
      <c r="B297" s="230"/>
      <c r="C297" s="231"/>
      <c r="D297" s="199" t="s">
        <v>150</v>
      </c>
      <c r="E297" s="232" t="s">
        <v>1</v>
      </c>
      <c r="F297" s="233" t="s">
        <v>201</v>
      </c>
      <c r="G297" s="231"/>
      <c r="H297" s="234">
        <v>4.7200999999999995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150</v>
      </c>
      <c r="AU297" s="240" t="s">
        <v>148</v>
      </c>
      <c r="AV297" s="15" t="s">
        <v>147</v>
      </c>
      <c r="AW297" s="15" t="s">
        <v>31</v>
      </c>
      <c r="AX297" s="15" t="s">
        <v>81</v>
      </c>
      <c r="AY297" s="240" t="s">
        <v>140</v>
      </c>
    </row>
    <row r="298" spans="1:65" s="2" customFormat="1" ht="37.9" customHeight="1">
      <c r="A298" s="34"/>
      <c r="B298" s="35"/>
      <c r="C298" s="183" t="s">
        <v>282</v>
      </c>
      <c r="D298" s="183" t="s">
        <v>143</v>
      </c>
      <c r="E298" s="184" t="s">
        <v>339</v>
      </c>
      <c r="F298" s="185" t="s">
        <v>340</v>
      </c>
      <c r="G298" s="186" t="s">
        <v>294</v>
      </c>
      <c r="H298" s="187">
        <v>0.28199999999999997</v>
      </c>
      <c r="I298" s="188"/>
      <c r="J298" s="189">
        <f>ROUND(I298*H298,2)</f>
        <v>0</v>
      </c>
      <c r="K298" s="190"/>
      <c r="L298" s="39"/>
      <c r="M298" s="191" t="s">
        <v>1</v>
      </c>
      <c r="N298" s="192" t="s">
        <v>39</v>
      </c>
      <c r="O298" s="71"/>
      <c r="P298" s="193">
        <f>O298*H298</f>
        <v>0</v>
      </c>
      <c r="Q298" s="193">
        <v>0</v>
      </c>
      <c r="R298" s="193">
        <f>Q298*H298</f>
        <v>0</v>
      </c>
      <c r="S298" s="193">
        <v>2.2000000000000002</v>
      </c>
      <c r="T298" s="194">
        <f>S298*H298</f>
        <v>0.62039999999999995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5" t="s">
        <v>147</v>
      </c>
      <c r="AT298" s="195" t="s">
        <v>143</v>
      </c>
      <c r="AU298" s="195" t="s">
        <v>148</v>
      </c>
      <c r="AY298" s="17" t="s">
        <v>140</v>
      </c>
      <c r="BE298" s="196">
        <f>IF(N298="základní",J298,0)</f>
        <v>0</v>
      </c>
      <c r="BF298" s="196">
        <f>IF(N298="snížená",J298,0)</f>
        <v>0</v>
      </c>
      <c r="BG298" s="196">
        <f>IF(N298="zákl. přenesená",J298,0)</f>
        <v>0</v>
      </c>
      <c r="BH298" s="196">
        <f>IF(N298="sníž. přenesená",J298,0)</f>
        <v>0</v>
      </c>
      <c r="BI298" s="196">
        <f>IF(N298="nulová",J298,0)</f>
        <v>0</v>
      </c>
      <c r="BJ298" s="17" t="s">
        <v>148</v>
      </c>
      <c r="BK298" s="196">
        <f>ROUND(I298*H298,2)</f>
        <v>0</v>
      </c>
      <c r="BL298" s="17" t="s">
        <v>147</v>
      </c>
      <c r="BM298" s="195" t="s">
        <v>341</v>
      </c>
    </row>
    <row r="299" spans="1:65" s="13" customFormat="1" ht="11.25">
      <c r="B299" s="197"/>
      <c r="C299" s="198"/>
      <c r="D299" s="199" t="s">
        <v>150</v>
      </c>
      <c r="E299" s="200" t="s">
        <v>1</v>
      </c>
      <c r="F299" s="201" t="s">
        <v>342</v>
      </c>
      <c r="G299" s="198"/>
      <c r="H299" s="200" t="s">
        <v>1</v>
      </c>
      <c r="I299" s="202"/>
      <c r="J299" s="198"/>
      <c r="K299" s="198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150</v>
      </c>
      <c r="AU299" s="207" t="s">
        <v>148</v>
      </c>
      <c r="AV299" s="13" t="s">
        <v>81</v>
      </c>
      <c r="AW299" s="13" t="s">
        <v>31</v>
      </c>
      <c r="AX299" s="13" t="s">
        <v>73</v>
      </c>
      <c r="AY299" s="207" t="s">
        <v>140</v>
      </c>
    </row>
    <row r="300" spans="1:65" s="14" customFormat="1" ht="11.25">
      <c r="B300" s="208"/>
      <c r="C300" s="209"/>
      <c r="D300" s="199" t="s">
        <v>150</v>
      </c>
      <c r="E300" s="210" t="s">
        <v>1</v>
      </c>
      <c r="F300" s="211" t="s">
        <v>297</v>
      </c>
      <c r="G300" s="209"/>
      <c r="H300" s="212">
        <v>0.28239999999999998</v>
      </c>
      <c r="I300" s="213"/>
      <c r="J300" s="209"/>
      <c r="K300" s="209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150</v>
      </c>
      <c r="AU300" s="218" t="s">
        <v>148</v>
      </c>
      <c r="AV300" s="14" t="s">
        <v>148</v>
      </c>
      <c r="AW300" s="14" t="s">
        <v>31</v>
      </c>
      <c r="AX300" s="14" t="s">
        <v>81</v>
      </c>
      <c r="AY300" s="218" t="s">
        <v>140</v>
      </c>
    </row>
    <row r="301" spans="1:65" s="2" customFormat="1" ht="21.75" customHeight="1">
      <c r="A301" s="34"/>
      <c r="B301" s="35"/>
      <c r="C301" s="183" t="s">
        <v>343</v>
      </c>
      <c r="D301" s="183" t="s">
        <v>143</v>
      </c>
      <c r="E301" s="184" t="s">
        <v>344</v>
      </c>
      <c r="F301" s="185" t="s">
        <v>345</v>
      </c>
      <c r="G301" s="186" t="s">
        <v>166</v>
      </c>
      <c r="H301" s="187">
        <v>31.26</v>
      </c>
      <c r="I301" s="188"/>
      <c r="J301" s="189">
        <f>ROUND(I301*H301,2)</f>
        <v>0</v>
      </c>
      <c r="K301" s="190"/>
      <c r="L301" s="39"/>
      <c r="M301" s="191" t="s">
        <v>1</v>
      </c>
      <c r="N301" s="192" t="s">
        <v>39</v>
      </c>
      <c r="O301" s="71"/>
      <c r="P301" s="193">
        <f>O301*H301</f>
        <v>0</v>
      </c>
      <c r="Q301" s="193">
        <v>0</v>
      </c>
      <c r="R301" s="193">
        <f>Q301*H301</f>
        <v>0</v>
      </c>
      <c r="S301" s="193">
        <v>0</v>
      </c>
      <c r="T301" s="194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5" t="s">
        <v>147</v>
      </c>
      <c r="AT301" s="195" t="s">
        <v>143</v>
      </c>
      <c r="AU301" s="195" t="s">
        <v>148</v>
      </c>
      <c r="AY301" s="17" t="s">
        <v>140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7" t="s">
        <v>148</v>
      </c>
      <c r="BK301" s="196">
        <f>ROUND(I301*H301,2)</f>
        <v>0</v>
      </c>
      <c r="BL301" s="17" t="s">
        <v>147</v>
      </c>
      <c r="BM301" s="195" t="s">
        <v>346</v>
      </c>
    </row>
    <row r="302" spans="1:65" s="13" customFormat="1" ht="11.25">
      <c r="B302" s="197"/>
      <c r="C302" s="198"/>
      <c r="D302" s="199" t="s">
        <v>150</v>
      </c>
      <c r="E302" s="200" t="s">
        <v>1</v>
      </c>
      <c r="F302" s="201" t="s">
        <v>347</v>
      </c>
      <c r="G302" s="198"/>
      <c r="H302" s="200" t="s">
        <v>1</v>
      </c>
      <c r="I302" s="202"/>
      <c r="J302" s="198"/>
      <c r="K302" s="198"/>
      <c r="L302" s="203"/>
      <c r="M302" s="204"/>
      <c r="N302" s="205"/>
      <c r="O302" s="205"/>
      <c r="P302" s="205"/>
      <c r="Q302" s="205"/>
      <c r="R302" s="205"/>
      <c r="S302" s="205"/>
      <c r="T302" s="206"/>
      <c r="AT302" s="207" t="s">
        <v>150</v>
      </c>
      <c r="AU302" s="207" t="s">
        <v>148</v>
      </c>
      <c r="AV302" s="13" t="s">
        <v>81</v>
      </c>
      <c r="AW302" s="13" t="s">
        <v>31</v>
      </c>
      <c r="AX302" s="13" t="s">
        <v>73</v>
      </c>
      <c r="AY302" s="207" t="s">
        <v>140</v>
      </c>
    </row>
    <row r="303" spans="1:65" s="14" customFormat="1" ht="11.25">
      <c r="B303" s="208"/>
      <c r="C303" s="209"/>
      <c r="D303" s="199" t="s">
        <v>150</v>
      </c>
      <c r="E303" s="210" t="s">
        <v>1</v>
      </c>
      <c r="F303" s="211" t="s">
        <v>348</v>
      </c>
      <c r="G303" s="209"/>
      <c r="H303" s="212">
        <v>31.259999999999998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150</v>
      </c>
      <c r="AU303" s="218" t="s">
        <v>148</v>
      </c>
      <c r="AV303" s="14" t="s">
        <v>148</v>
      </c>
      <c r="AW303" s="14" t="s">
        <v>31</v>
      </c>
      <c r="AX303" s="14" t="s">
        <v>81</v>
      </c>
      <c r="AY303" s="218" t="s">
        <v>140</v>
      </c>
    </row>
    <row r="304" spans="1:65" s="2" customFormat="1" ht="24.2" customHeight="1">
      <c r="A304" s="34"/>
      <c r="B304" s="35"/>
      <c r="C304" s="183" t="s">
        <v>349</v>
      </c>
      <c r="D304" s="183" t="s">
        <v>143</v>
      </c>
      <c r="E304" s="184" t="s">
        <v>350</v>
      </c>
      <c r="F304" s="185" t="s">
        <v>351</v>
      </c>
      <c r="G304" s="186" t="s">
        <v>166</v>
      </c>
      <c r="H304" s="187">
        <v>31.26</v>
      </c>
      <c r="I304" s="188"/>
      <c r="J304" s="189">
        <f>ROUND(I304*H304,2)</f>
        <v>0</v>
      </c>
      <c r="K304" s="190"/>
      <c r="L304" s="39"/>
      <c r="M304" s="191" t="s">
        <v>1</v>
      </c>
      <c r="N304" s="192" t="s">
        <v>39</v>
      </c>
      <c r="O304" s="71"/>
      <c r="P304" s="193">
        <f>O304*H304</f>
        <v>0</v>
      </c>
      <c r="Q304" s="193">
        <v>0</v>
      </c>
      <c r="R304" s="193">
        <f>Q304*H304</f>
        <v>0</v>
      </c>
      <c r="S304" s="193">
        <v>0</v>
      </c>
      <c r="T304" s="194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5" t="s">
        <v>147</v>
      </c>
      <c r="AT304" s="195" t="s">
        <v>143</v>
      </c>
      <c r="AU304" s="195" t="s">
        <v>148</v>
      </c>
      <c r="AY304" s="17" t="s">
        <v>140</v>
      </c>
      <c r="BE304" s="196">
        <f>IF(N304="základní",J304,0)</f>
        <v>0</v>
      </c>
      <c r="BF304" s="196">
        <f>IF(N304="snížená",J304,0)</f>
        <v>0</v>
      </c>
      <c r="BG304" s="196">
        <f>IF(N304="zákl. přenesená",J304,0)</f>
        <v>0</v>
      </c>
      <c r="BH304" s="196">
        <f>IF(N304="sníž. přenesená",J304,0)</f>
        <v>0</v>
      </c>
      <c r="BI304" s="196">
        <f>IF(N304="nulová",J304,0)</f>
        <v>0</v>
      </c>
      <c r="BJ304" s="17" t="s">
        <v>148</v>
      </c>
      <c r="BK304" s="196">
        <f>ROUND(I304*H304,2)</f>
        <v>0</v>
      </c>
      <c r="BL304" s="17" t="s">
        <v>147</v>
      </c>
      <c r="BM304" s="195" t="s">
        <v>352</v>
      </c>
    </row>
    <row r="305" spans="1:65" s="2" customFormat="1" ht="24.2" customHeight="1">
      <c r="A305" s="34"/>
      <c r="B305" s="35"/>
      <c r="C305" s="183" t="s">
        <v>353</v>
      </c>
      <c r="D305" s="183" t="s">
        <v>143</v>
      </c>
      <c r="E305" s="184" t="s">
        <v>354</v>
      </c>
      <c r="F305" s="185" t="s">
        <v>355</v>
      </c>
      <c r="G305" s="186" t="s">
        <v>166</v>
      </c>
      <c r="H305" s="187">
        <v>6.38</v>
      </c>
      <c r="I305" s="188"/>
      <c r="J305" s="189">
        <f>ROUND(I305*H305,2)</f>
        <v>0</v>
      </c>
      <c r="K305" s="190"/>
      <c r="L305" s="39"/>
      <c r="M305" s="191" t="s">
        <v>1</v>
      </c>
      <c r="N305" s="192" t="s">
        <v>39</v>
      </c>
      <c r="O305" s="71"/>
      <c r="P305" s="193">
        <f>O305*H305</f>
        <v>0</v>
      </c>
      <c r="Q305" s="193">
        <v>0</v>
      </c>
      <c r="R305" s="193">
        <f>Q305*H305</f>
        <v>0</v>
      </c>
      <c r="S305" s="193">
        <v>3.5000000000000003E-2</v>
      </c>
      <c r="T305" s="194">
        <f>S305*H305</f>
        <v>0.22330000000000003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5" t="s">
        <v>147</v>
      </c>
      <c r="AT305" s="195" t="s">
        <v>143</v>
      </c>
      <c r="AU305" s="195" t="s">
        <v>148</v>
      </c>
      <c r="AY305" s="17" t="s">
        <v>140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7" t="s">
        <v>148</v>
      </c>
      <c r="BK305" s="196">
        <f>ROUND(I305*H305,2)</f>
        <v>0</v>
      </c>
      <c r="BL305" s="17" t="s">
        <v>147</v>
      </c>
      <c r="BM305" s="195" t="s">
        <v>356</v>
      </c>
    </row>
    <row r="306" spans="1:65" s="13" customFormat="1" ht="11.25">
      <c r="B306" s="197"/>
      <c r="C306" s="198"/>
      <c r="D306" s="199" t="s">
        <v>150</v>
      </c>
      <c r="E306" s="200" t="s">
        <v>1</v>
      </c>
      <c r="F306" s="201" t="s">
        <v>193</v>
      </c>
      <c r="G306" s="198"/>
      <c r="H306" s="200" t="s">
        <v>1</v>
      </c>
      <c r="I306" s="202"/>
      <c r="J306" s="198"/>
      <c r="K306" s="198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150</v>
      </c>
      <c r="AU306" s="207" t="s">
        <v>148</v>
      </c>
      <c r="AV306" s="13" t="s">
        <v>81</v>
      </c>
      <c r="AW306" s="13" t="s">
        <v>31</v>
      </c>
      <c r="AX306" s="13" t="s">
        <v>73</v>
      </c>
      <c r="AY306" s="207" t="s">
        <v>140</v>
      </c>
    </row>
    <row r="307" spans="1:65" s="14" customFormat="1" ht="11.25">
      <c r="B307" s="208"/>
      <c r="C307" s="209"/>
      <c r="D307" s="199" t="s">
        <v>150</v>
      </c>
      <c r="E307" s="210" t="s">
        <v>1</v>
      </c>
      <c r="F307" s="211" t="s">
        <v>194</v>
      </c>
      <c r="G307" s="209"/>
      <c r="H307" s="212">
        <v>2.59</v>
      </c>
      <c r="I307" s="213"/>
      <c r="J307" s="209"/>
      <c r="K307" s="209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150</v>
      </c>
      <c r="AU307" s="218" t="s">
        <v>148</v>
      </c>
      <c r="AV307" s="14" t="s">
        <v>148</v>
      </c>
      <c r="AW307" s="14" t="s">
        <v>31</v>
      </c>
      <c r="AX307" s="14" t="s">
        <v>73</v>
      </c>
      <c r="AY307" s="218" t="s">
        <v>140</v>
      </c>
    </row>
    <row r="308" spans="1:65" s="13" customFormat="1" ht="11.25">
      <c r="B308" s="197"/>
      <c r="C308" s="198"/>
      <c r="D308" s="199" t="s">
        <v>150</v>
      </c>
      <c r="E308" s="200" t="s">
        <v>1</v>
      </c>
      <c r="F308" s="201" t="s">
        <v>191</v>
      </c>
      <c r="G308" s="198"/>
      <c r="H308" s="200" t="s">
        <v>1</v>
      </c>
      <c r="I308" s="202"/>
      <c r="J308" s="198"/>
      <c r="K308" s="198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150</v>
      </c>
      <c r="AU308" s="207" t="s">
        <v>148</v>
      </c>
      <c r="AV308" s="13" t="s">
        <v>81</v>
      </c>
      <c r="AW308" s="13" t="s">
        <v>31</v>
      </c>
      <c r="AX308" s="13" t="s">
        <v>73</v>
      </c>
      <c r="AY308" s="207" t="s">
        <v>140</v>
      </c>
    </row>
    <row r="309" spans="1:65" s="14" customFormat="1" ht="11.25">
      <c r="B309" s="208"/>
      <c r="C309" s="209"/>
      <c r="D309" s="199" t="s">
        <v>150</v>
      </c>
      <c r="E309" s="210" t="s">
        <v>1</v>
      </c>
      <c r="F309" s="211" t="s">
        <v>192</v>
      </c>
      <c r="G309" s="209"/>
      <c r="H309" s="212">
        <v>0.94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150</v>
      </c>
      <c r="AU309" s="218" t="s">
        <v>148</v>
      </c>
      <c r="AV309" s="14" t="s">
        <v>148</v>
      </c>
      <c r="AW309" s="14" t="s">
        <v>31</v>
      </c>
      <c r="AX309" s="14" t="s">
        <v>73</v>
      </c>
      <c r="AY309" s="218" t="s">
        <v>140</v>
      </c>
    </row>
    <row r="310" spans="1:65" s="13" customFormat="1" ht="11.25">
      <c r="B310" s="197"/>
      <c r="C310" s="198"/>
      <c r="D310" s="199" t="s">
        <v>150</v>
      </c>
      <c r="E310" s="200" t="s">
        <v>1</v>
      </c>
      <c r="F310" s="201" t="s">
        <v>189</v>
      </c>
      <c r="G310" s="198"/>
      <c r="H310" s="200" t="s">
        <v>1</v>
      </c>
      <c r="I310" s="202"/>
      <c r="J310" s="198"/>
      <c r="K310" s="198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150</v>
      </c>
      <c r="AU310" s="207" t="s">
        <v>148</v>
      </c>
      <c r="AV310" s="13" t="s">
        <v>81</v>
      </c>
      <c r="AW310" s="13" t="s">
        <v>31</v>
      </c>
      <c r="AX310" s="13" t="s">
        <v>73</v>
      </c>
      <c r="AY310" s="207" t="s">
        <v>140</v>
      </c>
    </row>
    <row r="311" spans="1:65" s="14" customFormat="1" ht="11.25">
      <c r="B311" s="208"/>
      <c r="C311" s="209"/>
      <c r="D311" s="199" t="s">
        <v>150</v>
      </c>
      <c r="E311" s="210" t="s">
        <v>1</v>
      </c>
      <c r="F311" s="211" t="s">
        <v>190</v>
      </c>
      <c r="G311" s="209"/>
      <c r="H311" s="212">
        <v>2.85</v>
      </c>
      <c r="I311" s="213"/>
      <c r="J311" s="209"/>
      <c r="K311" s="209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150</v>
      </c>
      <c r="AU311" s="218" t="s">
        <v>148</v>
      </c>
      <c r="AV311" s="14" t="s">
        <v>148</v>
      </c>
      <c r="AW311" s="14" t="s">
        <v>31</v>
      </c>
      <c r="AX311" s="14" t="s">
        <v>73</v>
      </c>
      <c r="AY311" s="218" t="s">
        <v>140</v>
      </c>
    </row>
    <row r="312" spans="1:65" s="15" customFormat="1" ht="11.25">
      <c r="B312" s="230"/>
      <c r="C312" s="231"/>
      <c r="D312" s="199" t="s">
        <v>150</v>
      </c>
      <c r="E312" s="232" t="s">
        <v>1</v>
      </c>
      <c r="F312" s="233" t="s">
        <v>201</v>
      </c>
      <c r="G312" s="231"/>
      <c r="H312" s="234">
        <v>6.38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AT312" s="240" t="s">
        <v>150</v>
      </c>
      <c r="AU312" s="240" t="s">
        <v>148</v>
      </c>
      <c r="AV312" s="15" t="s">
        <v>147</v>
      </c>
      <c r="AW312" s="15" t="s">
        <v>31</v>
      </c>
      <c r="AX312" s="15" t="s">
        <v>81</v>
      </c>
      <c r="AY312" s="240" t="s">
        <v>140</v>
      </c>
    </row>
    <row r="313" spans="1:65" s="2" customFormat="1" ht="16.5" customHeight="1">
      <c r="A313" s="34"/>
      <c r="B313" s="35"/>
      <c r="C313" s="183" t="s">
        <v>357</v>
      </c>
      <c r="D313" s="183" t="s">
        <v>143</v>
      </c>
      <c r="E313" s="184" t="s">
        <v>358</v>
      </c>
      <c r="F313" s="185" t="s">
        <v>359</v>
      </c>
      <c r="G313" s="186" t="s">
        <v>249</v>
      </c>
      <c r="H313" s="187">
        <v>40.85</v>
      </c>
      <c r="I313" s="188"/>
      <c r="J313" s="189">
        <f>ROUND(I313*H313,2)</f>
        <v>0</v>
      </c>
      <c r="K313" s="190"/>
      <c r="L313" s="39"/>
      <c r="M313" s="191" t="s">
        <v>1</v>
      </c>
      <c r="N313" s="192" t="s">
        <v>39</v>
      </c>
      <c r="O313" s="71"/>
      <c r="P313" s="193">
        <f>O313*H313</f>
        <v>0</v>
      </c>
      <c r="Q313" s="193">
        <v>0</v>
      </c>
      <c r="R313" s="193">
        <f>Q313*H313</f>
        <v>0</v>
      </c>
      <c r="S313" s="193">
        <v>8.9999999999999993E-3</v>
      </c>
      <c r="T313" s="194">
        <f>S313*H313</f>
        <v>0.36764999999999998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5" t="s">
        <v>147</v>
      </c>
      <c r="AT313" s="195" t="s">
        <v>143</v>
      </c>
      <c r="AU313" s="195" t="s">
        <v>148</v>
      </c>
      <c r="AY313" s="17" t="s">
        <v>140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7" t="s">
        <v>148</v>
      </c>
      <c r="BK313" s="196">
        <f>ROUND(I313*H313,2)</f>
        <v>0</v>
      </c>
      <c r="BL313" s="17" t="s">
        <v>147</v>
      </c>
      <c r="BM313" s="195" t="s">
        <v>360</v>
      </c>
    </row>
    <row r="314" spans="1:65" s="13" customFormat="1" ht="11.25">
      <c r="B314" s="197"/>
      <c r="C314" s="198"/>
      <c r="D314" s="199" t="s">
        <v>150</v>
      </c>
      <c r="E314" s="200" t="s">
        <v>1</v>
      </c>
      <c r="F314" s="201" t="s">
        <v>195</v>
      </c>
      <c r="G314" s="198"/>
      <c r="H314" s="200" t="s">
        <v>1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150</v>
      </c>
      <c r="AU314" s="207" t="s">
        <v>148</v>
      </c>
      <c r="AV314" s="13" t="s">
        <v>81</v>
      </c>
      <c r="AW314" s="13" t="s">
        <v>31</v>
      </c>
      <c r="AX314" s="13" t="s">
        <v>73</v>
      </c>
      <c r="AY314" s="207" t="s">
        <v>140</v>
      </c>
    </row>
    <row r="315" spans="1:65" s="14" customFormat="1" ht="11.25">
      <c r="B315" s="208"/>
      <c r="C315" s="209"/>
      <c r="D315" s="199" t="s">
        <v>150</v>
      </c>
      <c r="E315" s="210" t="s">
        <v>1</v>
      </c>
      <c r="F315" s="211" t="s">
        <v>361</v>
      </c>
      <c r="G315" s="209"/>
      <c r="H315" s="212">
        <v>13.520000000000001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150</v>
      </c>
      <c r="AU315" s="218" t="s">
        <v>148</v>
      </c>
      <c r="AV315" s="14" t="s">
        <v>148</v>
      </c>
      <c r="AW315" s="14" t="s">
        <v>31</v>
      </c>
      <c r="AX315" s="14" t="s">
        <v>73</v>
      </c>
      <c r="AY315" s="218" t="s">
        <v>140</v>
      </c>
    </row>
    <row r="316" spans="1:65" s="13" customFormat="1" ht="11.25">
      <c r="B316" s="197"/>
      <c r="C316" s="198"/>
      <c r="D316" s="199" t="s">
        <v>150</v>
      </c>
      <c r="E316" s="200" t="s">
        <v>1</v>
      </c>
      <c r="F316" s="201" t="s">
        <v>187</v>
      </c>
      <c r="G316" s="198"/>
      <c r="H316" s="200" t="s">
        <v>1</v>
      </c>
      <c r="I316" s="202"/>
      <c r="J316" s="198"/>
      <c r="K316" s="198"/>
      <c r="L316" s="203"/>
      <c r="M316" s="204"/>
      <c r="N316" s="205"/>
      <c r="O316" s="205"/>
      <c r="P316" s="205"/>
      <c r="Q316" s="205"/>
      <c r="R316" s="205"/>
      <c r="S316" s="205"/>
      <c r="T316" s="206"/>
      <c r="AT316" s="207" t="s">
        <v>150</v>
      </c>
      <c r="AU316" s="207" t="s">
        <v>148</v>
      </c>
      <c r="AV316" s="13" t="s">
        <v>81</v>
      </c>
      <c r="AW316" s="13" t="s">
        <v>31</v>
      </c>
      <c r="AX316" s="13" t="s">
        <v>73</v>
      </c>
      <c r="AY316" s="207" t="s">
        <v>140</v>
      </c>
    </row>
    <row r="317" spans="1:65" s="14" customFormat="1" ht="11.25">
      <c r="B317" s="208"/>
      <c r="C317" s="209"/>
      <c r="D317" s="199" t="s">
        <v>150</v>
      </c>
      <c r="E317" s="210" t="s">
        <v>1</v>
      </c>
      <c r="F317" s="211" t="s">
        <v>362</v>
      </c>
      <c r="G317" s="209"/>
      <c r="H317" s="212">
        <v>14.7</v>
      </c>
      <c r="I317" s="213"/>
      <c r="J317" s="209"/>
      <c r="K317" s="209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150</v>
      </c>
      <c r="AU317" s="218" t="s">
        <v>148</v>
      </c>
      <c r="AV317" s="14" t="s">
        <v>148</v>
      </c>
      <c r="AW317" s="14" t="s">
        <v>31</v>
      </c>
      <c r="AX317" s="14" t="s">
        <v>73</v>
      </c>
      <c r="AY317" s="218" t="s">
        <v>140</v>
      </c>
    </row>
    <row r="318" spans="1:65" s="13" customFormat="1" ht="11.25">
      <c r="B318" s="197"/>
      <c r="C318" s="198"/>
      <c r="D318" s="199" t="s">
        <v>150</v>
      </c>
      <c r="E318" s="200" t="s">
        <v>1</v>
      </c>
      <c r="F318" s="201" t="s">
        <v>189</v>
      </c>
      <c r="G318" s="198"/>
      <c r="H318" s="200" t="s">
        <v>1</v>
      </c>
      <c r="I318" s="202"/>
      <c r="J318" s="198"/>
      <c r="K318" s="198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150</v>
      </c>
      <c r="AU318" s="207" t="s">
        <v>148</v>
      </c>
      <c r="AV318" s="13" t="s">
        <v>81</v>
      </c>
      <c r="AW318" s="13" t="s">
        <v>31</v>
      </c>
      <c r="AX318" s="13" t="s">
        <v>73</v>
      </c>
      <c r="AY318" s="207" t="s">
        <v>140</v>
      </c>
    </row>
    <row r="319" spans="1:65" s="14" customFormat="1" ht="11.25">
      <c r="B319" s="208"/>
      <c r="C319" s="209"/>
      <c r="D319" s="199" t="s">
        <v>150</v>
      </c>
      <c r="E319" s="210" t="s">
        <v>1</v>
      </c>
      <c r="F319" s="211" t="s">
        <v>363</v>
      </c>
      <c r="G319" s="209"/>
      <c r="H319" s="212">
        <v>6.71</v>
      </c>
      <c r="I319" s="213"/>
      <c r="J319" s="209"/>
      <c r="K319" s="209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150</v>
      </c>
      <c r="AU319" s="218" t="s">
        <v>148</v>
      </c>
      <c r="AV319" s="14" t="s">
        <v>148</v>
      </c>
      <c r="AW319" s="14" t="s">
        <v>31</v>
      </c>
      <c r="AX319" s="14" t="s">
        <v>73</v>
      </c>
      <c r="AY319" s="218" t="s">
        <v>140</v>
      </c>
    </row>
    <row r="320" spans="1:65" s="13" customFormat="1" ht="11.25">
      <c r="B320" s="197"/>
      <c r="C320" s="198"/>
      <c r="D320" s="199" t="s">
        <v>150</v>
      </c>
      <c r="E320" s="200" t="s">
        <v>1</v>
      </c>
      <c r="F320" s="201" t="s">
        <v>191</v>
      </c>
      <c r="G320" s="198"/>
      <c r="H320" s="200" t="s">
        <v>1</v>
      </c>
      <c r="I320" s="202"/>
      <c r="J320" s="198"/>
      <c r="K320" s="198"/>
      <c r="L320" s="203"/>
      <c r="M320" s="204"/>
      <c r="N320" s="205"/>
      <c r="O320" s="205"/>
      <c r="P320" s="205"/>
      <c r="Q320" s="205"/>
      <c r="R320" s="205"/>
      <c r="S320" s="205"/>
      <c r="T320" s="206"/>
      <c r="AT320" s="207" t="s">
        <v>150</v>
      </c>
      <c r="AU320" s="207" t="s">
        <v>148</v>
      </c>
      <c r="AV320" s="13" t="s">
        <v>81</v>
      </c>
      <c r="AW320" s="13" t="s">
        <v>31</v>
      </c>
      <c r="AX320" s="13" t="s">
        <v>73</v>
      </c>
      <c r="AY320" s="207" t="s">
        <v>140</v>
      </c>
    </row>
    <row r="321" spans="1:65" s="14" customFormat="1" ht="11.25">
      <c r="B321" s="208"/>
      <c r="C321" s="209"/>
      <c r="D321" s="199" t="s">
        <v>150</v>
      </c>
      <c r="E321" s="210" t="s">
        <v>1</v>
      </c>
      <c r="F321" s="211" t="s">
        <v>364</v>
      </c>
      <c r="G321" s="209"/>
      <c r="H321" s="212">
        <v>3.3000000000000003</v>
      </c>
      <c r="I321" s="213"/>
      <c r="J321" s="209"/>
      <c r="K321" s="209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150</v>
      </c>
      <c r="AU321" s="218" t="s">
        <v>148</v>
      </c>
      <c r="AV321" s="14" t="s">
        <v>148</v>
      </c>
      <c r="AW321" s="14" t="s">
        <v>31</v>
      </c>
      <c r="AX321" s="14" t="s">
        <v>73</v>
      </c>
      <c r="AY321" s="218" t="s">
        <v>140</v>
      </c>
    </row>
    <row r="322" spans="1:65" s="13" customFormat="1" ht="11.25">
      <c r="B322" s="197"/>
      <c r="C322" s="198"/>
      <c r="D322" s="199" t="s">
        <v>150</v>
      </c>
      <c r="E322" s="200" t="s">
        <v>1</v>
      </c>
      <c r="F322" s="201" t="s">
        <v>199</v>
      </c>
      <c r="G322" s="198"/>
      <c r="H322" s="200" t="s">
        <v>1</v>
      </c>
      <c r="I322" s="202"/>
      <c r="J322" s="198"/>
      <c r="K322" s="198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150</v>
      </c>
      <c r="AU322" s="207" t="s">
        <v>148</v>
      </c>
      <c r="AV322" s="13" t="s">
        <v>81</v>
      </c>
      <c r="AW322" s="13" t="s">
        <v>31</v>
      </c>
      <c r="AX322" s="13" t="s">
        <v>73</v>
      </c>
      <c r="AY322" s="207" t="s">
        <v>140</v>
      </c>
    </row>
    <row r="323" spans="1:65" s="14" customFormat="1" ht="11.25">
      <c r="B323" s="208"/>
      <c r="C323" s="209"/>
      <c r="D323" s="199" t="s">
        <v>150</v>
      </c>
      <c r="E323" s="210" t="s">
        <v>1</v>
      </c>
      <c r="F323" s="211" t="s">
        <v>365</v>
      </c>
      <c r="G323" s="209"/>
      <c r="H323" s="212">
        <v>2.62</v>
      </c>
      <c r="I323" s="213"/>
      <c r="J323" s="209"/>
      <c r="K323" s="209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150</v>
      </c>
      <c r="AU323" s="218" t="s">
        <v>148</v>
      </c>
      <c r="AV323" s="14" t="s">
        <v>148</v>
      </c>
      <c r="AW323" s="14" t="s">
        <v>31</v>
      </c>
      <c r="AX323" s="14" t="s">
        <v>73</v>
      </c>
      <c r="AY323" s="218" t="s">
        <v>140</v>
      </c>
    </row>
    <row r="324" spans="1:65" s="15" customFormat="1" ht="11.25">
      <c r="B324" s="230"/>
      <c r="C324" s="231"/>
      <c r="D324" s="199" t="s">
        <v>150</v>
      </c>
      <c r="E324" s="232" t="s">
        <v>1</v>
      </c>
      <c r="F324" s="233" t="s">
        <v>201</v>
      </c>
      <c r="G324" s="231"/>
      <c r="H324" s="234">
        <v>40.849999999999994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AT324" s="240" t="s">
        <v>150</v>
      </c>
      <c r="AU324" s="240" t="s">
        <v>148</v>
      </c>
      <c r="AV324" s="15" t="s">
        <v>147</v>
      </c>
      <c r="AW324" s="15" t="s">
        <v>31</v>
      </c>
      <c r="AX324" s="15" t="s">
        <v>81</v>
      </c>
      <c r="AY324" s="240" t="s">
        <v>140</v>
      </c>
    </row>
    <row r="325" spans="1:65" s="2" customFormat="1" ht="24.2" customHeight="1">
      <c r="A325" s="34"/>
      <c r="B325" s="35"/>
      <c r="C325" s="183" t="s">
        <v>366</v>
      </c>
      <c r="D325" s="183" t="s">
        <v>143</v>
      </c>
      <c r="E325" s="184" t="s">
        <v>367</v>
      </c>
      <c r="F325" s="185" t="s">
        <v>368</v>
      </c>
      <c r="G325" s="186" t="s">
        <v>294</v>
      </c>
      <c r="H325" s="187">
        <v>1.244</v>
      </c>
      <c r="I325" s="188"/>
      <c r="J325" s="189">
        <f>ROUND(I325*H325,2)</f>
        <v>0</v>
      </c>
      <c r="K325" s="190"/>
      <c r="L325" s="39"/>
      <c r="M325" s="191" t="s">
        <v>1</v>
      </c>
      <c r="N325" s="192" t="s">
        <v>39</v>
      </c>
      <c r="O325" s="71"/>
      <c r="P325" s="193">
        <f>O325*H325</f>
        <v>0</v>
      </c>
      <c r="Q325" s="193">
        <v>0</v>
      </c>
      <c r="R325" s="193">
        <f>Q325*H325</f>
        <v>0</v>
      </c>
      <c r="S325" s="193">
        <v>1.4</v>
      </c>
      <c r="T325" s="194">
        <f>S325*H325</f>
        <v>1.7415999999999998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5" t="s">
        <v>147</v>
      </c>
      <c r="AT325" s="195" t="s">
        <v>143</v>
      </c>
      <c r="AU325" s="195" t="s">
        <v>148</v>
      </c>
      <c r="AY325" s="17" t="s">
        <v>140</v>
      </c>
      <c r="BE325" s="196">
        <f>IF(N325="základní",J325,0)</f>
        <v>0</v>
      </c>
      <c r="BF325" s="196">
        <f>IF(N325="snížená",J325,0)</f>
        <v>0</v>
      </c>
      <c r="BG325" s="196">
        <f>IF(N325="zákl. přenesená",J325,0)</f>
        <v>0</v>
      </c>
      <c r="BH325" s="196">
        <f>IF(N325="sníž. přenesená",J325,0)</f>
        <v>0</v>
      </c>
      <c r="BI325" s="196">
        <f>IF(N325="nulová",J325,0)</f>
        <v>0</v>
      </c>
      <c r="BJ325" s="17" t="s">
        <v>148</v>
      </c>
      <c r="BK325" s="196">
        <f>ROUND(I325*H325,2)</f>
        <v>0</v>
      </c>
      <c r="BL325" s="17" t="s">
        <v>147</v>
      </c>
      <c r="BM325" s="195" t="s">
        <v>369</v>
      </c>
    </row>
    <row r="326" spans="1:65" s="13" customFormat="1" ht="11.25">
      <c r="B326" s="197"/>
      <c r="C326" s="198"/>
      <c r="D326" s="199" t="s">
        <v>150</v>
      </c>
      <c r="E326" s="200" t="s">
        <v>1</v>
      </c>
      <c r="F326" s="201" t="s">
        <v>195</v>
      </c>
      <c r="G326" s="198"/>
      <c r="H326" s="200" t="s">
        <v>1</v>
      </c>
      <c r="I326" s="202"/>
      <c r="J326" s="198"/>
      <c r="K326" s="198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150</v>
      </c>
      <c r="AU326" s="207" t="s">
        <v>148</v>
      </c>
      <c r="AV326" s="13" t="s">
        <v>81</v>
      </c>
      <c r="AW326" s="13" t="s">
        <v>31</v>
      </c>
      <c r="AX326" s="13" t="s">
        <v>73</v>
      </c>
      <c r="AY326" s="207" t="s">
        <v>140</v>
      </c>
    </row>
    <row r="327" spans="1:65" s="14" customFormat="1" ht="11.25">
      <c r="B327" s="208"/>
      <c r="C327" s="209"/>
      <c r="D327" s="199" t="s">
        <v>150</v>
      </c>
      <c r="E327" s="210" t="s">
        <v>1</v>
      </c>
      <c r="F327" s="211" t="s">
        <v>370</v>
      </c>
      <c r="G327" s="209"/>
      <c r="H327" s="212">
        <v>1.244</v>
      </c>
      <c r="I327" s="213"/>
      <c r="J327" s="209"/>
      <c r="K327" s="209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150</v>
      </c>
      <c r="AU327" s="218" t="s">
        <v>148</v>
      </c>
      <c r="AV327" s="14" t="s">
        <v>148</v>
      </c>
      <c r="AW327" s="14" t="s">
        <v>31</v>
      </c>
      <c r="AX327" s="14" t="s">
        <v>81</v>
      </c>
      <c r="AY327" s="218" t="s">
        <v>140</v>
      </c>
    </row>
    <row r="328" spans="1:65" s="2" customFormat="1" ht="21.75" customHeight="1">
      <c r="A328" s="34"/>
      <c r="B328" s="35"/>
      <c r="C328" s="183" t="s">
        <v>371</v>
      </c>
      <c r="D328" s="183" t="s">
        <v>143</v>
      </c>
      <c r="E328" s="184" t="s">
        <v>372</v>
      </c>
      <c r="F328" s="185" t="s">
        <v>373</v>
      </c>
      <c r="G328" s="186" t="s">
        <v>166</v>
      </c>
      <c r="H328" s="187">
        <v>8.1760000000000002</v>
      </c>
      <c r="I328" s="188"/>
      <c r="J328" s="189">
        <f>ROUND(I328*H328,2)</f>
        <v>0</v>
      </c>
      <c r="K328" s="190"/>
      <c r="L328" s="39"/>
      <c r="M328" s="191" t="s">
        <v>1</v>
      </c>
      <c r="N328" s="192" t="s">
        <v>39</v>
      </c>
      <c r="O328" s="71"/>
      <c r="P328" s="193">
        <f>O328*H328</f>
        <v>0</v>
      </c>
      <c r="Q328" s="193">
        <v>0</v>
      </c>
      <c r="R328" s="193">
        <f>Q328*H328</f>
        <v>0</v>
      </c>
      <c r="S328" s="193">
        <v>7.5999999999999998E-2</v>
      </c>
      <c r="T328" s="194">
        <f>S328*H328</f>
        <v>0.62137600000000004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5" t="s">
        <v>147</v>
      </c>
      <c r="AT328" s="195" t="s">
        <v>143</v>
      </c>
      <c r="AU328" s="195" t="s">
        <v>148</v>
      </c>
      <c r="AY328" s="17" t="s">
        <v>140</v>
      </c>
      <c r="BE328" s="196">
        <f>IF(N328="základní",J328,0)</f>
        <v>0</v>
      </c>
      <c r="BF328" s="196">
        <f>IF(N328="snížená",J328,0)</f>
        <v>0</v>
      </c>
      <c r="BG328" s="196">
        <f>IF(N328="zákl. přenesená",J328,0)</f>
        <v>0</v>
      </c>
      <c r="BH328" s="196">
        <f>IF(N328="sníž. přenesená",J328,0)</f>
        <v>0</v>
      </c>
      <c r="BI328" s="196">
        <f>IF(N328="nulová",J328,0)</f>
        <v>0</v>
      </c>
      <c r="BJ328" s="17" t="s">
        <v>148</v>
      </c>
      <c r="BK328" s="196">
        <f>ROUND(I328*H328,2)</f>
        <v>0</v>
      </c>
      <c r="BL328" s="17" t="s">
        <v>147</v>
      </c>
      <c r="BM328" s="195" t="s">
        <v>374</v>
      </c>
    </row>
    <row r="329" spans="1:65" s="13" customFormat="1" ht="11.25">
      <c r="B329" s="197"/>
      <c r="C329" s="198"/>
      <c r="D329" s="199" t="s">
        <v>150</v>
      </c>
      <c r="E329" s="200" t="s">
        <v>1</v>
      </c>
      <c r="F329" s="201" t="s">
        <v>375</v>
      </c>
      <c r="G329" s="198"/>
      <c r="H329" s="200" t="s">
        <v>1</v>
      </c>
      <c r="I329" s="202"/>
      <c r="J329" s="198"/>
      <c r="K329" s="198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150</v>
      </c>
      <c r="AU329" s="207" t="s">
        <v>148</v>
      </c>
      <c r="AV329" s="13" t="s">
        <v>81</v>
      </c>
      <c r="AW329" s="13" t="s">
        <v>31</v>
      </c>
      <c r="AX329" s="13" t="s">
        <v>73</v>
      </c>
      <c r="AY329" s="207" t="s">
        <v>140</v>
      </c>
    </row>
    <row r="330" spans="1:65" s="14" customFormat="1" ht="11.25">
      <c r="B330" s="208"/>
      <c r="C330" s="209"/>
      <c r="D330" s="199" t="s">
        <v>150</v>
      </c>
      <c r="E330" s="210" t="s">
        <v>1</v>
      </c>
      <c r="F330" s="211" t="s">
        <v>376</v>
      </c>
      <c r="G330" s="209"/>
      <c r="H330" s="212">
        <v>1.5760000000000001</v>
      </c>
      <c r="I330" s="213"/>
      <c r="J330" s="209"/>
      <c r="K330" s="209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150</v>
      </c>
      <c r="AU330" s="218" t="s">
        <v>148</v>
      </c>
      <c r="AV330" s="14" t="s">
        <v>148</v>
      </c>
      <c r="AW330" s="14" t="s">
        <v>31</v>
      </c>
      <c r="AX330" s="14" t="s">
        <v>73</v>
      </c>
      <c r="AY330" s="218" t="s">
        <v>140</v>
      </c>
    </row>
    <row r="331" spans="1:65" s="13" customFormat="1" ht="11.25">
      <c r="B331" s="197"/>
      <c r="C331" s="198"/>
      <c r="D331" s="199" t="s">
        <v>150</v>
      </c>
      <c r="E331" s="200" t="s">
        <v>1</v>
      </c>
      <c r="F331" s="201" t="s">
        <v>377</v>
      </c>
      <c r="G331" s="198"/>
      <c r="H331" s="200" t="s">
        <v>1</v>
      </c>
      <c r="I331" s="202"/>
      <c r="J331" s="198"/>
      <c r="K331" s="198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150</v>
      </c>
      <c r="AU331" s="207" t="s">
        <v>148</v>
      </c>
      <c r="AV331" s="13" t="s">
        <v>81</v>
      </c>
      <c r="AW331" s="13" t="s">
        <v>31</v>
      </c>
      <c r="AX331" s="13" t="s">
        <v>73</v>
      </c>
      <c r="AY331" s="207" t="s">
        <v>140</v>
      </c>
    </row>
    <row r="332" spans="1:65" s="14" customFormat="1" ht="11.25">
      <c r="B332" s="208"/>
      <c r="C332" s="209"/>
      <c r="D332" s="199" t="s">
        <v>150</v>
      </c>
      <c r="E332" s="210" t="s">
        <v>1</v>
      </c>
      <c r="F332" s="211" t="s">
        <v>378</v>
      </c>
      <c r="G332" s="209"/>
      <c r="H332" s="212">
        <v>3.8414999999999999</v>
      </c>
      <c r="I332" s="213"/>
      <c r="J332" s="209"/>
      <c r="K332" s="209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150</v>
      </c>
      <c r="AU332" s="218" t="s">
        <v>148</v>
      </c>
      <c r="AV332" s="14" t="s">
        <v>148</v>
      </c>
      <c r="AW332" s="14" t="s">
        <v>31</v>
      </c>
      <c r="AX332" s="14" t="s">
        <v>73</v>
      </c>
      <c r="AY332" s="218" t="s">
        <v>140</v>
      </c>
    </row>
    <row r="333" spans="1:65" s="13" customFormat="1" ht="11.25">
      <c r="B333" s="197"/>
      <c r="C333" s="198"/>
      <c r="D333" s="199" t="s">
        <v>150</v>
      </c>
      <c r="E333" s="200" t="s">
        <v>1</v>
      </c>
      <c r="F333" s="201" t="s">
        <v>199</v>
      </c>
      <c r="G333" s="198"/>
      <c r="H333" s="200" t="s">
        <v>1</v>
      </c>
      <c r="I333" s="202"/>
      <c r="J333" s="198"/>
      <c r="K333" s="198"/>
      <c r="L333" s="203"/>
      <c r="M333" s="204"/>
      <c r="N333" s="205"/>
      <c r="O333" s="205"/>
      <c r="P333" s="205"/>
      <c r="Q333" s="205"/>
      <c r="R333" s="205"/>
      <c r="S333" s="205"/>
      <c r="T333" s="206"/>
      <c r="AT333" s="207" t="s">
        <v>150</v>
      </c>
      <c r="AU333" s="207" t="s">
        <v>148</v>
      </c>
      <c r="AV333" s="13" t="s">
        <v>81</v>
      </c>
      <c r="AW333" s="13" t="s">
        <v>31</v>
      </c>
      <c r="AX333" s="13" t="s">
        <v>73</v>
      </c>
      <c r="AY333" s="207" t="s">
        <v>140</v>
      </c>
    </row>
    <row r="334" spans="1:65" s="14" customFormat="1" ht="11.25">
      <c r="B334" s="208"/>
      <c r="C334" s="209"/>
      <c r="D334" s="199" t="s">
        <v>150</v>
      </c>
      <c r="E334" s="210" t="s">
        <v>1</v>
      </c>
      <c r="F334" s="211" t="s">
        <v>379</v>
      </c>
      <c r="G334" s="209"/>
      <c r="H334" s="212">
        <v>1.1819999999999999</v>
      </c>
      <c r="I334" s="213"/>
      <c r="J334" s="209"/>
      <c r="K334" s="209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150</v>
      </c>
      <c r="AU334" s="218" t="s">
        <v>148</v>
      </c>
      <c r="AV334" s="14" t="s">
        <v>148</v>
      </c>
      <c r="AW334" s="14" t="s">
        <v>31</v>
      </c>
      <c r="AX334" s="14" t="s">
        <v>73</v>
      </c>
      <c r="AY334" s="218" t="s">
        <v>140</v>
      </c>
    </row>
    <row r="335" spans="1:65" s="13" customFormat="1" ht="11.25">
      <c r="B335" s="197"/>
      <c r="C335" s="198"/>
      <c r="D335" s="199" t="s">
        <v>150</v>
      </c>
      <c r="E335" s="200" t="s">
        <v>1</v>
      </c>
      <c r="F335" s="201" t="s">
        <v>187</v>
      </c>
      <c r="G335" s="198"/>
      <c r="H335" s="200" t="s">
        <v>1</v>
      </c>
      <c r="I335" s="202"/>
      <c r="J335" s="198"/>
      <c r="K335" s="198"/>
      <c r="L335" s="203"/>
      <c r="M335" s="204"/>
      <c r="N335" s="205"/>
      <c r="O335" s="205"/>
      <c r="P335" s="205"/>
      <c r="Q335" s="205"/>
      <c r="R335" s="205"/>
      <c r="S335" s="205"/>
      <c r="T335" s="206"/>
      <c r="AT335" s="207" t="s">
        <v>150</v>
      </c>
      <c r="AU335" s="207" t="s">
        <v>148</v>
      </c>
      <c r="AV335" s="13" t="s">
        <v>81</v>
      </c>
      <c r="AW335" s="13" t="s">
        <v>31</v>
      </c>
      <c r="AX335" s="13" t="s">
        <v>73</v>
      </c>
      <c r="AY335" s="207" t="s">
        <v>140</v>
      </c>
    </row>
    <row r="336" spans="1:65" s="14" customFormat="1" ht="11.25">
      <c r="B336" s="208"/>
      <c r="C336" s="209"/>
      <c r="D336" s="199" t="s">
        <v>150</v>
      </c>
      <c r="E336" s="210" t="s">
        <v>1</v>
      </c>
      <c r="F336" s="211" t="s">
        <v>376</v>
      </c>
      <c r="G336" s="209"/>
      <c r="H336" s="212">
        <v>1.5760000000000001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150</v>
      </c>
      <c r="AU336" s="218" t="s">
        <v>148</v>
      </c>
      <c r="AV336" s="14" t="s">
        <v>148</v>
      </c>
      <c r="AW336" s="14" t="s">
        <v>31</v>
      </c>
      <c r="AX336" s="14" t="s">
        <v>73</v>
      </c>
      <c r="AY336" s="218" t="s">
        <v>140</v>
      </c>
    </row>
    <row r="337" spans="1:65" s="15" customFormat="1" ht="11.25">
      <c r="B337" s="230"/>
      <c r="C337" s="231"/>
      <c r="D337" s="199" t="s">
        <v>150</v>
      </c>
      <c r="E337" s="232" t="s">
        <v>1</v>
      </c>
      <c r="F337" s="233" t="s">
        <v>201</v>
      </c>
      <c r="G337" s="231"/>
      <c r="H337" s="234">
        <v>8.1755000000000013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AT337" s="240" t="s">
        <v>150</v>
      </c>
      <c r="AU337" s="240" t="s">
        <v>148</v>
      </c>
      <c r="AV337" s="15" t="s">
        <v>147</v>
      </c>
      <c r="AW337" s="15" t="s">
        <v>31</v>
      </c>
      <c r="AX337" s="15" t="s">
        <v>81</v>
      </c>
      <c r="AY337" s="240" t="s">
        <v>140</v>
      </c>
    </row>
    <row r="338" spans="1:65" s="2" customFormat="1" ht="24.2" customHeight="1">
      <c r="A338" s="34"/>
      <c r="B338" s="35"/>
      <c r="C338" s="183" t="s">
        <v>380</v>
      </c>
      <c r="D338" s="183" t="s">
        <v>143</v>
      </c>
      <c r="E338" s="184" t="s">
        <v>381</v>
      </c>
      <c r="F338" s="185" t="s">
        <v>382</v>
      </c>
      <c r="G338" s="186" t="s">
        <v>279</v>
      </c>
      <c r="H338" s="187">
        <v>10</v>
      </c>
      <c r="I338" s="188"/>
      <c r="J338" s="189">
        <f>ROUND(I338*H338,2)</f>
        <v>0</v>
      </c>
      <c r="K338" s="190"/>
      <c r="L338" s="39"/>
      <c r="M338" s="191" t="s">
        <v>1</v>
      </c>
      <c r="N338" s="192" t="s">
        <v>39</v>
      </c>
      <c r="O338" s="71"/>
      <c r="P338" s="193">
        <f>O338*H338</f>
        <v>0</v>
      </c>
      <c r="Q338" s="193">
        <v>0</v>
      </c>
      <c r="R338" s="193">
        <f>Q338*H338</f>
        <v>0</v>
      </c>
      <c r="S338" s="193">
        <v>4.0000000000000001E-3</v>
      </c>
      <c r="T338" s="194">
        <f>S338*H338</f>
        <v>0.04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5" t="s">
        <v>147</v>
      </c>
      <c r="AT338" s="195" t="s">
        <v>143</v>
      </c>
      <c r="AU338" s="195" t="s">
        <v>148</v>
      </c>
      <c r="AY338" s="17" t="s">
        <v>140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7" t="s">
        <v>148</v>
      </c>
      <c r="BK338" s="196">
        <f>ROUND(I338*H338,2)</f>
        <v>0</v>
      </c>
      <c r="BL338" s="17" t="s">
        <v>147</v>
      </c>
      <c r="BM338" s="195" t="s">
        <v>383</v>
      </c>
    </row>
    <row r="339" spans="1:65" s="13" customFormat="1" ht="11.25">
      <c r="B339" s="197"/>
      <c r="C339" s="198"/>
      <c r="D339" s="199" t="s">
        <v>150</v>
      </c>
      <c r="E339" s="200" t="s">
        <v>1</v>
      </c>
      <c r="F339" s="201" t="s">
        <v>384</v>
      </c>
      <c r="G339" s="198"/>
      <c r="H339" s="200" t="s">
        <v>1</v>
      </c>
      <c r="I339" s="202"/>
      <c r="J339" s="198"/>
      <c r="K339" s="198"/>
      <c r="L339" s="203"/>
      <c r="M339" s="204"/>
      <c r="N339" s="205"/>
      <c r="O339" s="205"/>
      <c r="P339" s="205"/>
      <c r="Q339" s="205"/>
      <c r="R339" s="205"/>
      <c r="S339" s="205"/>
      <c r="T339" s="206"/>
      <c r="AT339" s="207" t="s">
        <v>150</v>
      </c>
      <c r="AU339" s="207" t="s">
        <v>148</v>
      </c>
      <c r="AV339" s="13" t="s">
        <v>81</v>
      </c>
      <c r="AW339" s="13" t="s">
        <v>31</v>
      </c>
      <c r="AX339" s="13" t="s">
        <v>73</v>
      </c>
      <c r="AY339" s="207" t="s">
        <v>140</v>
      </c>
    </row>
    <row r="340" spans="1:65" s="14" customFormat="1" ht="11.25">
      <c r="B340" s="208"/>
      <c r="C340" s="209"/>
      <c r="D340" s="199" t="s">
        <v>150</v>
      </c>
      <c r="E340" s="210" t="s">
        <v>1</v>
      </c>
      <c r="F340" s="211" t="s">
        <v>215</v>
      </c>
      <c r="G340" s="209"/>
      <c r="H340" s="212">
        <v>10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150</v>
      </c>
      <c r="AU340" s="218" t="s">
        <v>148</v>
      </c>
      <c r="AV340" s="14" t="s">
        <v>148</v>
      </c>
      <c r="AW340" s="14" t="s">
        <v>31</v>
      </c>
      <c r="AX340" s="14" t="s">
        <v>81</v>
      </c>
      <c r="AY340" s="218" t="s">
        <v>140</v>
      </c>
    </row>
    <row r="341" spans="1:65" s="2" customFormat="1" ht="24.2" customHeight="1">
      <c r="A341" s="34"/>
      <c r="B341" s="35"/>
      <c r="C341" s="183" t="s">
        <v>385</v>
      </c>
      <c r="D341" s="183" t="s">
        <v>143</v>
      </c>
      <c r="E341" s="184" t="s">
        <v>386</v>
      </c>
      <c r="F341" s="185" t="s">
        <v>387</v>
      </c>
      <c r="G341" s="186" t="s">
        <v>249</v>
      </c>
      <c r="H341" s="187">
        <v>35</v>
      </c>
      <c r="I341" s="188"/>
      <c r="J341" s="189">
        <f>ROUND(I341*H341,2)</f>
        <v>0</v>
      </c>
      <c r="K341" s="190"/>
      <c r="L341" s="39"/>
      <c r="M341" s="191" t="s">
        <v>1</v>
      </c>
      <c r="N341" s="192" t="s">
        <v>39</v>
      </c>
      <c r="O341" s="71"/>
      <c r="P341" s="193">
        <f>O341*H341</f>
        <v>0</v>
      </c>
      <c r="Q341" s="193">
        <v>0</v>
      </c>
      <c r="R341" s="193">
        <f>Q341*H341</f>
        <v>0</v>
      </c>
      <c r="S341" s="193">
        <v>6.0000000000000001E-3</v>
      </c>
      <c r="T341" s="194">
        <f>S341*H341</f>
        <v>0.21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5" t="s">
        <v>147</v>
      </c>
      <c r="AT341" s="195" t="s">
        <v>143</v>
      </c>
      <c r="AU341" s="195" t="s">
        <v>148</v>
      </c>
      <c r="AY341" s="17" t="s">
        <v>140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7" t="s">
        <v>148</v>
      </c>
      <c r="BK341" s="196">
        <f>ROUND(I341*H341,2)</f>
        <v>0</v>
      </c>
      <c r="BL341" s="17" t="s">
        <v>147</v>
      </c>
      <c r="BM341" s="195" t="s">
        <v>388</v>
      </c>
    </row>
    <row r="342" spans="1:65" s="13" customFormat="1" ht="11.25">
      <c r="B342" s="197"/>
      <c r="C342" s="198"/>
      <c r="D342" s="199" t="s">
        <v>150</v>
      </c>
      <c r="E342" s="200" t="s">
        <v>1</v>
      </c>
      <c r="F342" s="201" t="s">
        <v>270</v>
      </c>
      <c r="G342" s="198"/>
      <c r="H342" s="200" t="s">
        <v>1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150</v>
      </c>
      <c r="AU342" s="207" t="s">
        <v>148</v>
      </c>
      <c r="AV342" s="13" t="s">
        <v>81</v>
      </c>
      <c r="AW342" s="13" t="s">
        <v>31</v>
      </c>
      <c r="AX342" s="13" t="s">
        <v>73</v>
      </c>
      <c r="AY342" s="207" t="s">
        <v>140</v>
      </c>
    </row>
    <row r="343" spans="1:65" s="14" customFormat="1" ht="11.25">
      <c r="B343" s="208"/>
      <c r="C343" s="209"/>
      <c r="D343" s="199" t="s">
        <v>150</v>
      </c>
      <c r="E343" s="210" t="s">
        <v>1</v>
      </c>
      <c r="F343" s="211" t="s">
        <v>227</v>
      </c>
      <c r="G343" s="209"/>
      <c r="H343" s="212">
        <v>11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150</v>
      </c>
      <c r="AU343" s="218" t="s">
        <v>148</v>
      </c>
      <c r="AV343" s="14" t="s">
        <v>148</v>
      </c>
      <c r="AW343" s="14" t="s">
        <v>31</v>
      </c>
      <c r="AX343" s="14" t="s">
        <v>73</v>
      </c>
      <c r="AY343" s="218" t="s">
        <v>140</v>
      </c>
    </row>
    <row r="344" spans="1:65" s="13" customFormat="1" ht="11.25">
      <c r="B344" s="197"/>
      <c r="C344" s="198"/>
      <c r="D344" s="199" t="s">
        <v>150</v>
      </c>
      <c r="E344" s="200" t="s">
        <v>1</v>
      </c>
      <c r="F344" s="201" t="s">
        <v>272</v>
      </c>
      <c r="G344" s="198"/>
      <c r="H344" s="200" t="s">
        <v>1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150</v>
      </c>
      <c r="AU344" s="207" t="s">
        <v>148</v>
      </c>
      <c r="AV344" s="13" t="s">
        <v>81</v>
      </c>
      <c r="AW344" s="13" t="s">
        <v>31</v>
      </c>
      <c r="AX344" s="13" t="s">
        <v>73</v>
      </c>
      <c r="AY344" s="207" t="s">
        <v>140</v>
      </c>
    </row>
    <row r="345" spans="1:65" s="14" customFormat="1" ht="11.25">
      <c r="B345" s="208"/>
      <c r="C345" s="209"/>
      <c r="D345" s="199" t="s">
        <v>150</v>
      </c>
      <c r="E345" s="210" t="s">
        <v>1</v>
      </c>
      <c r="F345" s="211" t="s">
        <v>306</v>
      </c>
      <c r="G345" s="209"/>
      <c r="H345" s="212">
        <v>24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150</v>
      </c>
      <c r="AU345" s="218" t="s">
        <v>148</v>
      </c>
      <c r="AV345" s="14" t="s">
        <v>148</v>
      </c>
      <c r="AW345" s="14" t="s">
        <v>31</v>
      </c>
      <c r="AX345" s="14" t="s">
        <v>73</v>
      </c>
      <c r="AY345" s="218" t="s">
        <v>140</v>
      </c>
    </row>
    <row r="346" spans="1:65" s="15" customFormat="1" ht="11.25">
      <c r="B346" s="230"/>
      <c r="C346" s="231"/>
      <c r="D346" s="199" t="s">
        <v>150</v>
      </c>
      <c r="E346" s="232" t="s">
        <v>1</v>
      </c>
      <c r="F346" s="233" t="s">
        <v>201</v>
      </c>
      <c r="G346" s="231"/>
      <c r="H346" s="234">
        <v>35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150</v>
      </c>
      <c r="AU346" s="240" t="s">
        <v>148</v>
      </c>
      <c r="AV346" s="15" t="s">
        <v>147</v>
      </c>
      <c r="AW346" s="15" t="s">
        <v>31</v>
      </c>
      <c r="AX346" s="15" t="s">
        <v>81</v>
      </c>
      <c r="AY346" s="240" t="s">
        <v>140</v>
      </c>
    </row>
    <row r="347" spans="1:65" s="2" customFormat="1" ht="24.2" customHeight="1">
      <c r="A347" s="34"/>
      <c r="B347" s="35"/>
      <c r="C347" s="183" t="s">
        <v>389</v>
      </c>
      <c r="D347" s="183" t="s">
        <v>143</v>
      </c>
      <c r="E347" s="184" t="s">
        <v>390</v>
      </c>
      <c r="F347" s="185" t="s">
        <v>391</v>
      </c>
      <c r="G347" s="186" t="s">
        <v>249</v>
      </c>
      <c r="H347" s="187">
        <v>6</v>
      </c>
      <c r="I347" s="188"/>
      <c r="J347" s="189">
        <f>ROUND(I347*H347,2)</f>
        <v>0</v>
      </c>
      <c r="K347" s="190"/>
      <c r="L347" s="39"/>
      <c r="M347" s="191" t="s">
        <v>1</v>
      </c>
      <c r="N347" s="192" t="s">
        <v>39</v>
      </c>
      <c r="O347" s="71"/>
      <c r="P347" s="193">
        <f>O347*H347</f>
        <v>0</v>
      </c>
      <c r="Q347" s="193">
        <v>0</v>
      </c>
      <c r="R347" s="193">
        <f>Q347*H347</f>
        <v>0</v>
      </c>
      <c r="S347" s="193">
        <v>1.7999999999999999E-2</v>
      </c>
      <c r="T347" s="194">
        <f>S347*H347</f>
        <v>0.10799999999999998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5" t="s">
        <v>147</v>
      </c>
      <c r="AT347" s="195" t="s">
        <v>143</v>
      </c>
      <c r="AU347" s="195" t="s">
        <v>148</v>
      </c>
      <c r="AY347" s="17" t="s">
        <v>140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7" t="s">
        <v>148</v>
      </c>
      <c r="BK347" s="196">
        <f>ROUND(I347*H347,2)</f>
        <v>0</v>
      </c>
      <c r="BL347" s="17" t="s">
        <v>147</v>
      </c>
      <c r="BM347" s="195" t="s">
        <v>392</v>
      </c>
    </row>
    <row r="348" spans="1:65" s="13" customFormat="1" ht="11.25">
      <c r="B348" s="197"/>
      <c r="C348" s="198"/>
      <c r="D348" s="199" t="s">
        <v>150</v>
      </c>
      <c r="E348" s="200" t="s">
        <v>1</v>
      </c>
      <c r="F348" s="201" t="s">
        <v>393</v>
      </c>
      <c r="G348" s="198"/>
      <c r="H348" s="200" t="s">
        <v>1</v>
      </c>
      <c r="I348" s="202"/>
      <c r="J348" s="198"/>
      <c r="K348" s="198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150</v>
      </c>
      <c r="AU348" s="207" t="s">
        <v>148</v>
      </c>
      <c r="AV348" s="13" t="s">
        <v>81</v>
      </c>
      <c r="AW348" s="13" t="s">
        <v>31</v>
      </c>
      <c r="AX348" s="13" t="s">
        <v>73</v>
      </c>
      <c r="AY348" s="207" t="s">
        <v>140</v>
      </c>
    </row>
    <row r="349" spans="1:65" s="14" customFormat="1" ht="11.25">
      <c r="B349" s="208"/>
      <c r="C349" s="209"/>
      <c r="D349" s="199" t="s">
        <v>150</v>
      </c>
      <c r="E349" s="210" t="s">
        <v>1</v>
      </c>
      <c r="F349" s="211" t="s">
        <v>394</v>
      </c>
      <c r="G349" s="209"/>
      <c r="H349" s="212">
        <v>3</v>
      </c>
      <c r="I349" s="213"/>
      <c r="J349" s="209"/>
      <c r="K349" s="209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150</v>
      </c>
      <c r="AU349" s="218" t="s">
        <v>148</v>
      </c>
      <c r="AV349" s="14" t="s">
        <v>148</v>
      </c>
      <c r="AW349" s="14" t="s">
        <v>31</v>
      </c>
      <c r="AX349" s="14" t="s">
        <v>73</v>
      </c>
      <c r="AY349" s="218" t="s">
        <v>140</v>
      </c>
    </row>
    <row r="350" spans="1:65" s="13" customFormat="1" ht="11.25">
      <c r="B350" s="197"/>
      <c r="C350" s="198"/>
      <c r="D350" s="199" t="s">
        <v>150</v>
      </c>
      <c r="E350" s="200" t="s">
        <v>1</v>
      </c>
      <c r="F350" s="201" t="s">
        <v>395</v>
      </c>
      <c r="G350" s="198"/>
      <c r="H350" s="200" t="s">
        <v>1</v>
      </c>
      <c r="I350" s="202"/>
      <c r="J350" s="198"/>
      <c r="K350" s="198"/>
      <c r="L350" s="203"/>
      <c r="M350" s="204"/>
      <c r="N350" s="205"/>
      <c r="O350" s="205"/>
      <c r="P350" s="205"/>
      <c r="Q350" s="205"/>
      <c r="R350" s="205"/>
      <c r="S350" s="205"/>
      <c r="T350" s="206"/>
      <c r="AT350" s="207" t="s">
        <v>150</v>
      </c>
      <c r="AU350" s="207" t="s">
        <v>148</v>
      </c>
      <c r="AV350" s="13" t="s">
        <v>81</v>
      </c>
      <c r="AW350" s="13" t="s">
        <v>31</v>
      </c>
      <c r="AX350" s="13" t="s">
        <v>73</v>
      </c>
      <c r="AY350" s="207" t="s">
        <v>140</v>
      </c>
    </row>
    <row r="351" spans="1:65" s="14" customFormat="1" ht="11.25">
      <c r="B351" s="208"/>
      <c r="C351" s="209"/>
      <c r="D351" s="199" t="s">
        <v>150</v>
      </c>
      <c r="E351" s="210" t="s">
        <v>1</v>
      </c>
      <c r="F351" s="211" t="s">
        <v>141</v>
      </c>
      <c r="G351" s="209"/>
      <c r="H351" s="212">
        <v>3</v>
      </c>
      <c r="I351" s="213"/>
      <c r="J351" s="209"/>
      <c r="K351" s="209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150</v>
      </c>
      <c r="AU351" s="218" t="s">
        <v>148</v>
      </c>
      <c r="AV351" s="14" t="s">
        <v>148</v>
      </c>
      <c r="AW351" s="14" t="s">
        <v>31</v>
      </c>
      <c r="AX351" s="14" t="s">
        <v>73</v>
      </c>
      <c r="AY351" s="218" t="s">
        <v>140</v>
      </c>
    </row>
    <row r="352" spans="1:65" s="15" customFormat="1" ht="11.25">
      <c r="B352" s="230"/>
      <c r="C352" s="231"/>
      <c r="D352" s="199" t="s">
        <v>150</v>
      </c>
      <c r="E352" s="232" t="s">
        <v>1</v>
      </c>
      <c r="F352" s="233" t="s">
        <v>201</v>
      </c>
      <c r="G352" s="231"/>
      <c r="H352" s="234">
        <v>6</v>
      </c>
      <c r="I352" s="235"/>
      <c r="J352" s="231"/>
      <c r="K352" s="231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150</v>
      </c>
      <c r="AU352" s="240" t="s">
        <v>148</v>
      </c>
      <c r="AV352" s="15" t="s">
        <v>147</v>
      </c>
      <c r="AW352" s="15" t="s">
        <v>31</v>
      </c>
      <c r="AX352" s="15" t="s">
        <v>81</v>
      </c>
      <c r="AY352" s="240" t="s">
        <v>140</v>
      </c>
    </row>
    <row r="353" spans="1:65" s="2" customFormat="1" ht="24.2" customHeight="1">
      <c r="A353" s="34"/>
      <c r="B353" s="35"/>
      <c r="C353" s="183" t="s">
        <v>396</v>
      </c>
      <c r="D353" s="183" t="s">
        <v>143</v>
      </c>
      <c r="E353" s="184" t="s">
        <v>397</v>
      </c>
      <c r="F353" s="185" t="s">
        <v>398</v>
      </c>
      <c r="G353" s="186" t="s">
        <v>249</v>
      </c>
      <c r="H353" s="187">
        <v>255</v>
      </c>
      <c r="I353" s="188"/>
      <c r="J353" s="189">
        <f>ROUND(I353*H353,2)</f>
        <v>0</v>
      </c>
      <c r="K353" s="190"/>
      <c r="L353" s="39"/>
      <c r="M353" s="191" t="s">
        <v>1</v>
      </c>
      <c r="N353" s="192" t="s">
        <v>39</v>
      </c>
      <c r="O353" s="71"/>
      <c r="P353" s="193">
        <f>O353*H353</f>
        <v>0</v>
      </c>
      <c r="Q353" s="193">
        <v>0</v>
      </c>
      <c r="R353" s="193">
        <f>Q353*H353</f>
        <v>0</v>
      </c>
      <c r="S353" s="193">
        <v>1E-3</v>
      </c>
      <c r="T353" s="194">
        <f>S353*H353</f>
        <v>0.255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5" t="s">
        <v>147</v>
      </c>
      <c r="AT353" s="195" t="s">
        <v>143</v>
      </c>
      <c r="AU353" s="195" t="s">
        <v>148</v>
      </c>
      <c r="AY353" s="17" t="s">
        <v>140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7" t="s">
        <v>148</v>
      </c>
      <c r="BK353" s="196">
        <f>ROUND(I353*H353,2)</f>
        <v>0</v>
      </c>
      <c r="BL353" s="17" t="s">
        <v>147</v>
      </c>
      <c r="BM353" s="195" t="s">
        <v>399</v>
      </c>
    </row>
    <row r="354" spans="1:65" s="2" customFormat="1" ht="24.2" customHeight="1">
      <c r="A354" s="34"/>
      <c r="B354" s="35"/>
      <c r="C354" s="183" t="s">
        <v>400</v>
      </c>
      <c r="D354" s="183" t="s">
        <v>143</v>
      </c>
      <c r="E354" s="184" t="s">
        <v>401</v>
      </c>
      <c r="F354" s="185" t="s">
        <v>402</v>
      </c>
      <c r="G354" s="186" t="s">
        <v>249</v>
      </c>
      <c r="H354" s="187">
        <v>12</v>
      </c>
      <c r="I354" s="188"/>
      <c r="J354" s="189">
        <f>ROUND(I354*H354,2)</f>
        <v>0</v>
      </c>
      <c r="K354" s="190"/>
      <c r="L354" s="39"/>
      <c r="M354" s="191" t="s">
        <v>1</v>
      </c>
      <c r="N354" s="192" t="s">
        <v>39</v>
      </c>
      <c r="O354" s="71"/>
      <c r="P354" s="193">
        <f>O354*H354</f>
        <v>0</v>
      </c>
      <c r="Q354" s="193">
        <v>0</v>
      </c>
      <c r="R354" s="193">
        <f>Q354*H354</f>
        <v>0</v>
      </c>
      <c r="S354" s="193">
        <v>1E-3</v>
      </c>
      <c r="T354" s="194">
        <f>S354*H354</f>
        <v>1.2E-2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5" t="s">
        <v>147</v>
      </c>
      <c r="AT354" s="195" t="s">
        <v>143</v>
      </c>
      <c r="AU354" s="195" t="s">
        <v>148</v>
      </c>
      <c r="AY354" s="17" t="s">
        <v>140</v>
      </c>
      <c r="BE354" s="196">
        <f>IF(N354="základní",J354,0)</f>
        <v>0</v>
      </c>
      <c r="BF354" s="196">
        <f>IF(N354="snížená",J354,0)</f>
        <v>0</v>
      </c>
      <c r="BG354" s="196">
        <f>IF(N354="zákl. přenesená",J354,0)</f>
        <v>0</v>
      </c>
      <c r="BH354" s="196">
        <f>IF(N354="sníž. přenesená",J354,0)</f>
        <v>0</v>
      </c>
      <c r="BI354" s="196">
        <f>IF(N354="nulová",J354,0)</f>
        <v>0</v>
      </c>
      <c r="BJ354" s="17" t="s">
        <v>148</v>
      </c>
      <c r="BK354" s="196">
        <f>ROUND(I354*H354,2)</f>
        <v>0</v>
      </c>
      <c r="BL354" s="17" t="s">
        <v>147</v>
      </c>
      <c r="BM354" s="195" t="s">
        <v>403</v>
      </c>
    </row>
    <row r="355" spans="1:65" s="2" customFormat="1" ht="24.2" customHeight="1">
      <c r="A355" s="34"/>
      <c r="B355" s="35"/>
      <c r="C355" s="183" t="s">
        <v>404</v>
      </c>
      <c r="D355" s="183" t="s">
        <v>143</v>
      </c>
      <c r="E355" s="184" t="s">
        <v>405</v>
      </c>
      <c r="F355" s="185" t="s">
        <v>406</v>
      </c>
      <c r="G355" s="186" t="s">
        <v>279</v>
      </c>
      <c r="H355" s="187">
        <v>48</v>
      </c>
      <c r="I355" s="188"/>
      <c r="J355" s="189">
        <f>ROUND(I355*H355,2)</f>
        <v>0</v>
      </c>
      <c r="K355" s="190"/>
      <c r="L355" s="39"/>
      <c r="M355" s="191" t="s">
        <v>1</v>
      </c>
      <c r="N355" s="192" t="s">
        <v>39</v>
      </c>
      <c r="O355" s="71"/>
      <c r="P355" s="193">
        <f>O355*H355</f>
        <v>0</v>
      </c>
      <c r="Q355" s="193">
        <v>0</v>
      </c>
      <c r="R355" s="193">
        <f>Q355*H355</f>
        <v>0</v>
      </c>
      <c r="S355" s="193">
        <v>5.6999999999999998E-4</v>
      </c>
      <c r="T355" s="194">
        <f>S355*H355</f>
        <v>2.7359999999999999E-2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5" t="s">
        <v>147</v>
      </c>
      <c r="AT355" s="195" t="s">
        <v>143</v>
      </c>
      <c r="AU355" s="195" t="s">
        <v>148</v>
      </c>
      <c r="AY355" s="17" t="s">
        <v>140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7" t="s">
        <v>148</v>
      </c>
      <c r="BK355" s="196">
        <f>ROUND(I355*H355,2)</f>
        <v>0</v>
      </c>
      <c r="BL355" s="17" t="s">
        <v>147</v>
      </c>
      <c r="BM355" s="195" t="s">
        <v>407</v>
      </c>
    </row>
    <row r="356" spans="1:65" s="2" customFormat="1" ht="24.2" customHeight="1">
      <c r="A356" s="34"/>
      <c r="B356" s="35"/>
      <c r="C356" s="183" t="s">
        <v>408</v>
      </c>
      <c r="D356" s="183" t="s">
        <v>143</v>
      </c>
      <c r="E356" s="184" t="s">
        <v>409</v>
      </c>
      <c r="F356" s="185" t="s">
        <v>410</v>
      </c>
      <c r="G356" s="186" t="s">
        <v>249</v>
      </c>
      <c r="H356" s="187">
        <v>3.5</v>
      </c>
      <c r="I356" s="188"/>
      <c r="J356" s="189">
        <f>ROUND(I356*H356,2)</f>
        <v>0</v>
      </c>
      <c r="K356" s="190"/>
      <c r="L356" s="39"/>
      <c r="M356" s="191" t="s">
        <v>1</v>
      </c>
      <c r="N356" s="192" t="s">
        <v>39</v>
      </c>
      <c r="O356" s="71"/>
      <c r="P356" s="193">
        <f>O356*H356</f>
        <v>0</v>
      </c>
      <c r="Q356" s="193">
        <v>0</v>
      </c>
      <c r="R356" s="193">
        <f>Q356*H356</f>
        <v>0</v>
      </c>
      <c r="S356" s="193">
        <v>0</v>
      </c>
      <c r="T356" s="194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5" t="s">
        <v>147</v>
      </c>
      <c r="AT356" s="195" t="s">
        <v>143</v>
      </c>
      <c r="AU356" s="195" t="s">
        <v>148</v>
      </c>
      <c r="AY356" s="17" t="s">
        <v>140</v>
      </c>
      <c r="BE356" s="196">
        <f>IF(N356="základní",J356,0)</f>
        <v>0</v>
      </c>
      <c r="BF356" s="196">
        <f>IF(N356="snížená",J356,0)</f>
        <v>0</v>
      </c>
      <c r="BG356" s="196">
        <f>IF(N356="zákl. přenesená",J356,0)</f>
        <v>0</v>
      </c>
      <c r="BH356" s="196">
        <f>IF(N356="sníž. přenesená",J356,0)</f>
        <v>0</v>
      </c>
      <c r="BI356" s="196">
        <f>IF(N356="nulová",J356,0)</f>
        <v>0</v>
      </c>
      <c r="BJ356" s="17" t="s">
        <v>148</v>
      </c>
      <c r="BK356" s="196">
        <f>ROUND(I356*H356,2)</f>
        <v>0</v>
      </c>
      <c r="BL356" s="17" t="s">
        <v>147</v>
      </c>
      <c r="BM356" s="195" t="s">
        <v>411</v>
      </c>
    </row>
    <row r="357" spans="1:65" s="2" customFormat="1" ht="37.9" customHeight="1">
      <c r="A357" s="34"/>
      <c r="B357" s="35"/>
      <c r="C357" s="183" t="s">
        <v>412</v>
      </c>
      <c r="D357" s="183" t="s">
        <v>143</v>
      </c>
      <c r="E357" s="184" t="s">
        <v>413</v>
      </c>
      <c r="F357" s="185" t="s">
        <v>414</v>
      </c>
      <c r="G357" s="186" t="s">
        <v>166</v>
      </c>
      <c r="H357" s="187">
        <v>19.391999999999999</v>
      </c>
      <c r="I357" s="188"/>
      <c r="J357" s="189">
        <f>ROUND(I357*H357,2)</f>
        <v>0</v>
      </c>
      <c r="K357" s="190"/>
      <c r="L357" s="39"/>
      <c r="M357" s="191" t="s">
        <v>1</v>
      </c>
      <c r="N357" s="192" t="s">
        <v>39</v>
      </c>
      <c r="O357" s="71"/>
      <c r="P357" s="193">
        <f>O357*H357</f>
        <v>0</v>
      </c>
      <c r="Q357" s="193">
        <v>0</v>
      </c>
      <c r="R357" s="193">
        <f>Q357*H357</f>
        <v>0</v>
      </c>
      <c r="S357" s="193">
        <v>4.5999999999999999E-2</v>
      </c>
      <c r="T357" s="194">
        <f>S357*H357</f>
        <v>0.89203199999999994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5" t="s">
        <v>147</v>
      </c>
      <c r="AT357" s="195" t="s">
        <v>143</v>
      </c>
      <c r="AU357" s="195" t="s">
        <v>148</v>
      </c>
      <c r="AY357" s="17" t="s">
        <v>140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7" t="s">
        <v>148</v>
      </c>
      <c r="BK357" s="196">
        <f>ROUND(I357*H357,2)</f>
        <v>0</v>
      </c>
      <c r="BL357" s="17" t="s">
        <v>147</v>
      </c>
      <c r="BM357" s="195" t="s">
        <v>415</v>
      </c>
    </row>
    <row r="358" spans="1:65" s="13" customFormat="1" ht="11.25">
      <c r="B358" s="197"/>
      <c r="C358" s="198"/>
      <c r="D358" s="199" t="s">
        <v>150</v>
      </c>
      <c r="E358" s="200" t="s">
        <v>1</v>
      </c>
      <c r="F358" s="201" t="s">
        <v>219</v>
      </c>
      <c r="G358" s="198"/>
      <c r="H358" s="200" t="s">
        <v>1</v>
      </c>
      <c r="I358" s="202"/>
      <c r="J358" s="198"/>
      <c r="K358" s="198"/>
      <c r="L358" s="203"/>
      <c r="M358" s="204"/>
      <c r="N358" s="205"/>
      <c r="O358" s="205"/>
      <c r="P358" s="205"/>
      <c r="Q358" s="205"/>
      <c r="R358" s="205"/>
      <c r="S358" s="205"/>
      <c r="T358" s="206"/>
      <c r="AT358" s="207" t="s">
        <v>150</v>
      </c>
      <c r="AU358" s="207" t="s">
        <v>148</v>
      </c>
      <c r="AV358" s="13" t="s">
        <v>81</v>
      </c>
      <c r="AW358" s="13" t="s">
        <v>31</v>
      </c>
      <c r="AX358" s="13" t="s">
        <v>73</v>
      </c>
      <c r="AY358" s="207" t="s">
        <v>140</v>
      </c>
    </row>
    <row r="359" spans="1:65" s="14" customFormat="1" ht="11.25">
      <c r="B359" s="208"/>
      <c r="C359" s="209"/>
      <c r="D359" s="199" t="s">
        <v>150</v>
      </c>
      <c r="E359" s="210" t="s">
        <v>1</v>
      </c>
      <c r="F359" s="211" t="s">
        <v>220</v>
      </c>
      <c r="G359" s="209"/>
      <c r="H359" s="212">
        <v>17.292000000000002</v>
      </c>
      <c r="I359" s="213"/>
      <c r="J359" s="209"/>
      <c r="K359" s="209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150</v>
      </c>
      <c r="AU359" s="218" t="s">
        <v>148</v>
      </c>
      <c r="AV359" s="14" t="s">
        <v>148</v>
      </c>
      <c r="AW359" s="14" t="s">
        <v>31</v>
      </c>
      <c r="AX359" s="14" t="s">
        <v>73</v>
      </c>
      <c r="AY359" s="218" t="s">
        <v>140</v>
      </c>
    </row>
    <row r="360" spans="1:65" s="13" customFormat="1" ht="11.25">
      <c r="B360" s="197"/>
      <c r="C360" s="198"/>
      <c r="D360" s="199" t="s">
        <v>150</v>
      </c>
      <c r="E360" s="200" t="s">
        <v>1</v>
      </c>
      <c r="F360" s="201" t="s">
        <v>221</v>
      </c>
      <c r="G360" s="198"/>
      <c r="H360" s="200" t="s">
        <v>1</v>
      </c>
      <c r="I360" s="202"/>
      <c r="J360" s="198"/>
      <c r="K360" s="198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150</v>
      </c>
      <c r="AU360" s="207" t="s">
        <v>148</v>
      </c>
      <c r="AV360" s="13" t="s">
        <v>81</v>
      </c>
      <c r="AW360" s="13" t="s">
        <v>31</v>
      </c>
      <c r="AX360" s="13" t="s">
        <v>73</v>
      </c>
      <c r="AY360" s="207" t="s">
        <v>140</v>
      </c>
    </row>
    <row r="361" spans="1:65" s="14" customFormat="1" ht="11.25">
      <c r="B361" s="208"/>
      <c r="C361" s="209"/>
      <c r="D361" s="199" t="s">
        <v>150</v>
      </c>
      <c r="E361" s="210" t="s">
        <v>1</v>
      </c>
      <c r="F361" s="211" t="s">
        <v>222</v>
      </c>
      <c r="G361" s="209"/>
      <c r="H361" s="212">
        <v>2.1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150</v>
      </c>
      <c r="AU361" s="218" t="s">
        <v>148</v>
      </c>
      <c r="AV361" s="14" t="s">
        <v>148</v>
      </c>
      <c r="AW361" s="14" t="s">
        <v>31</v>
      </c>
      <c r="AX361" s="14" t="s">
        <v>73</v>
      </c>
      <c r="AY361" s="218" t="s">
        <v>140</v>
      </c>
    </row>
    <row r="362" spans="1:65" s="15" customFormat="1" ht="11.25">
      <c r="B362" s="230"/>
      <c r="C362" s="231"/>
      <c r="D362" s="199" t="s">
        <v>150</v>
      </c>
      <c r="E362" s="232" t="s">
        <v>1</v>
      </c>
      <c r="F362" s="233" t="s">
        <v>201</v>
      </c>
      <c r="G362" s="231"/>
      <c r="H362" s="234">
        <v>19.392000000000003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150</v>
      </c>
      <c r="AU362" s="240" t="s">
        <v>148</v>
      </c>
      <c r="AV362" s="15" t="s">
        <v>147</v>
      </c>
      <c r="AW362" s="15" t="s">
        <v>31</v>
      </c>
      <c r="AX362" s="15" t="s">
        <v>81</v>
      </c>
      <c r="AY362" s="240" t="s">
        <v>140</v>
      </c>
    </row>
    <row r="363" spans="1:65" s="2" customFormat="1" ht="24.2" customHeight="1">
      <c r="A363" s="34"/>
      <c r="B363" s="35"/>
      <c r="C363" s="183" t="s">
        <v>416</v>
      </c>
      <c r="D363" s="183" t="s">
        <v>143</v>
      </c>
      <c r="E363" s="184" t="s">
        <v>417</v>
      </c>
      <c r="F363" s="185" t="s">
        <v>418</v>
      </c>
      <c r="G363" s="186" t="s">
        <v>166</v>
      </c>
      <c r="H363" s="187">
        <v>11.353999999999999</v>
      </c>
      <c r="I363" s="188"/>
      <c r="J363" s="189">
        <f>ROUND(I363*H363,2)</f>
        <v>0</v>
      </c>
      <c r="K363" s="190"/>
      <c r="L363" s="39"/>
      <c r="M363" s="191" t="s">
        <v>1</v>
      </c>
      <c r="N363" s="192" t="s">
        <v>39</v>
      </c>
      <c r="O363" s="71"/>
      <c r="P363" s="193">
        <f>O363*H363</f>
        <v>0</v>
      </c>
      <c r="Q363" s="193">
        <v>0</v>
      </c>
      <c r="R363" s="193">
        <f>Q363*H363</f>
        <v>0</v>
      </c>
      <c r="S363" s="193">
        <v>6.8000000000000005E-2</v>
      </c>
      <c r="T363" s="194">
        <f>S363*H363</f>
        <v>0.77207199999999998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5" t="s">
        <v>147</v>
      </c>
      <c r="AT363" s="195" t="s">
        <v>143</v>
      </c>
      <c r="AU363" s="195" t="s">
        <v>148</v>
      </c>
      <c r="AY363" s="17" t="s">
        <v>140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7" t="s">
        <v>148</v>
      </c>
      <c r="BK363" s="196">
        <f>ROUND(I363*H363,2)</f>
        <v>0</v>
      </c>
      <c r="BL363" s="17" t="s">
        <v>147</v>
      </c>
      <c r="BM363" s="195" t="s">
        <v>419</v>
      </c>
    </row>
    <row r="364" spans="1:65" s="13" customFormat="1" ht="11.25">
      <c r="B364" s="197"/>
      <c r="C364" s="198"/>
      <c r="D364" s="199" t="s">
        <v>150</v>
      </c>
      <c r="E364" s="200" t="s">
        <v>1</v>
      </c>
      <c r="F364" s="201" t="s">
        <v>193</v>
      </c>
      <c r="G364" s="198"/>
      <c r="H364" s="200" t="s">
        <v>1</v>
      </c>
      <c r="I364" s="202"/>
      <c r="J364" s="198"/>
      <c r="K364" s="198"/>
      <c r="L364" s="203"/>
      <c r="M364" s="204"/>
      <c r="N364" s="205"/>
      <c r="O364" s="205"/>
      <c r="P364" s="205"/>
      <c r="Q364" s="205"/>
      <c r="R364" s="205"/>
      <c r="S364" s="205"/>
      <c r="T364" s="206"/>
      <c r="AT364" s="207" t="s">
        <v>150</v>
      </c>
      <c r="AU364" s="207" t="s">
        <v>148</v>
      </c>
      <c r="AV364" s="13" t="s">
        <v>81</v>
      </c>
      <c r="AW364" s="13" t="s">
        <v>31</v>
      </c>
      <c r="AX364" s="13" t="s">
        <v>73</v>
      </c>
      <c r="AY364" s="207" t="s">
        <v>140</v>
      </c>
    </row>
    <row r="365" spans="1:65" s="14" customFormat="1" ht="11.25">
      <c r="B365" s="208"/>
      <c r="C365" s="209"/>
      <c r="D365" s="199" t="s">
        <v>150</v>
      </c>
      <c r="E365" s="210" t="s">
        <v>1</v>
      </c>
      <c r="F365" s="211" t="s">
        <v>420</v>
      </c>
      <c r="G365" s="209"/>
      <c r="H365" s="212">
        <v>9.1219999999999999</v>
      </c>
      <c r="I365" s="213"/>
      <c r="J365" s="209"/>
      <c r="K365" s="209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150</v>
      </c>
      <c r="AU365" s="218" t="s">
        <v>148</v>
      </c>
      <c r="AV365" s="14" t="s">
        <v>148</v>
      </c>
      <c r="AW365" s="14" t="s">
        <v>31</v>
      </c>
      <c r="AX365" s="14" t="s">
        <v>73</v>
      </c>
      <c r="AY365" s="218" t="s">
        <v>140</v>
      </c>
    </row>
    <row r="366" spans="1:65" s="13" customFormat="1" ht="11.25">
      <c r="B366" s="197"/>
      <c r="C366" s="198"/>
      <c r="D366" s="199" t="s">
        <v>150</v>
      </c>
      <c r="E366" s="200" t="s">
        <v>1</v>
      </c>
      <c r="F366" s="201" t="s">
        <v>195</v>
      </c>
      <c r="G366" s="198"/>
      <c r="H366" s="200" t="s">
        <v>1</v>
      </c>
      <c r="I366" s="202"/>
      <c r="J366" s="198"/>
      <c r="K366" s="198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150</v>
      </c>
      <c r="AU366" s="207" t="s">
        <v>148</v>
      </c>
      <c r="AV366" s="13" t="s">
        <v>81</v>
      </c>
      <c r="AW366" s="13" t="s">
        <v>31</v>
      </c>
      <c r="AX366" s="13" t="s">
        <v>73</v>
      </c>
      <c r="AY366" s="207" t="s">
        <v>140</v>
      </c>
    </row>
    <row r="367" spans="1:65" s="14" customFormat="1" ht="11.25">
      <c r="B367" s="208"/>
      <c r="C367" s="209"/>
      <c r="D367" s="199" t="s">
        <v>150</v>
      </c>
      <c r="E367" s="210" t="s">
        <v>1</v>
      </c>
      <c r="F367" s="211" t="s">
        <v>421</v>
      </c>
      <c r="G367" s="209"/>
      <c r="H367" s="212">
        <v>2.2319999999999998</v>
      </c>
      <c r="I367" s="213"/>
      <c r="J367" s="209"/>
      <c r="K367" s="209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150</v>
      </c>
      <c r="AU367" s="218" t="s">
        <v>148</v>
      </c>
      <c r="AV367" s="14" t="s">
        <v>148</v>
      </c>
      <c r="AW367" s="14" t="s">
        <v>31</v>
      </c>
      <c r="AX367" s="14" t="s">
        <v>73</v>
      </c>
      <c r="AY367" s="218" t="s">
        <v>140</v>
      </c>
    </row>
    <row r="368" spans="1:65" s="15" customFormat="1" ht="11.25">
      <c r="B368" s="230"/>
      <c r="C368" s="231"/>
      <c r="D368" s="199" t="s">
        <v>150</v>
      </c>
      <c r="E368" s="232" t="s">
        <v>1</v>
      </c>
      <c r="F368" s="233" t="s">
        <v>201</v>
      </c>
      <c r="G368" s="231"/>
      <c r="H368" s="234">
        <v>11.353999999999999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150</v>
      </c>
      <c r="AU368" s="240" t="s">
        <v>148</v>
      </c>
      <c r="AV368" s="15" t="s">
        <v>147</v>
      </c>
      <c r="AW368" s="15" t="s">
        <v>31</v>
      </c>
      <c r="AX368" s="15" t="s">
        <v>81</v>
      </c>
      <c r="AY368" s="240" t="s">
        <v>140</v>
      </c>
    </row>
    <row r="369" spans="1:65" s="12" customFormat="1" ht="22.9" customHeight="1">
      <c r="B369" s="167"/>
      <c r="C369" s="168"/>
      <c r="D369" s="169" t="s">
        <v>72</v>
      </c>
      <c r="E369" s="181" t="s">
        <v>422</v>
      </c>
      <c r="F369" s="181" t="s">
        <v>423</v>
      </c>
      <c r="G369" s="168"/>
      <c r="H369" s="168"/>
      <c r="I369" s="171"/>
      <c r="J369" s="182">
        <f>BK369</f>
        <v>0</v>
      </c>
      <c r="K369" s="168"/>
      <c r="L369" s="173"/>
      <c r="M369" s="174"/>
      <c r="N369" s="175"/>
      <c r="O369" s="175"/>
      <c r="P369" s="176">
        <f>SUM(P370:P375)</f>
        <v>0</v>
      </c>
      <c r="Q369" s="175"/>
      <c r="R369" s="176">
        <f>SUM(R370:R375)</f>
        <v>0</v>
      </c>
      <c r="S369" s="175"/>
      <c r="T369" s="177">
        <f>SUM(T370:T375)</f>
        <v>0</v>
      </c>
      <c r="AR369" s="178" t="s">
        <v>81</v>
      </c>
      <c r="AT369" s="179" t="s">
        <v>72</v>
      </c>
      <c r="AU369" s="179" t="s">
        <v>81</v>
      </c>
      <c r="AY369" s="178" t="s">
        <v>140</v>
      </c>
      <c r="BK369" s="180">
        <f>SUM(BK370:BK375)</f>
        <v>0</v>
      </c>
    </row>
    <row r="370" spans="1:65" s="2" customFormat="1" ht="24.2" customHeight="1">
      <c r="A370" s="34"/>
      <c r="B370" s="35"/>
      <c r="C370" s="183" t="s">
        <v>424</v>
      </c>
      <c r="D370" s="183" t="s">
        <v>143</v>
      </c>
      <c r="E370" s="184" t="s">
        <v>425</v>
      </c>
      <c r="F370" s="185" t="s">
        <v>426</v>
      </c>
      <c r="G370" s="186" t="s">
        <v>146</v>
      </c>
      <c r="H370" s="187">
        <v>9.9740000000000002</v>
      </c>
      <c r="I370" s="188"/>
      <c r="J370" s="189">
        <f>ROUND(I370*H370,2)</f>
        <v>0</v>
      </c>
      <c r="K370" s="190"/>
      <c r="L370" s="39"/>
      <c r="M370" s="191" t="s">
        <v>1</v>
      </c>
      <c r="N370" s="192" t="s">
        <v>39</v>
      </c>
      <c r="O370" s="71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5" t="s">
        <v>147</v>
      </c>
      <c r="AT370" s="195" t="s">
        <v>143</v>
      </c>
      <c r="AU370" s="195" t="s">
        <v>148</v>
      </c>
      <c r="AY370" s="17" t="s">
        <v>140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7" t="s">
        <v>148</v>
      </c>
      <c r="BK370" s="196">
        <f>ROUND(I370*H370,2)</f>
        <v>0</v>
      </c>
      <c r="BL370" s="17" t="s">
        <v>147</v>
      </c>
      <c r="BM370" s="195" t="s">
        <v>427</v>
      </c>
    </row>
    <row r="371" spans="1:65" s="2" customFormat="1" ht="33" customHeight="1">
      <c r="A371" s="34"/>
      <c r="B371" s="35"/>
      <c r="C371" s="183" t="s">
        <v>428</v>
      </c>
      <c r="D371" s="183" t="s">
        <v>143</v>
      </c>
      <c r="E371" s="184" t="s">
        <v>429</v>
      </c>
      <c r="F371" s="185" t="s">
        <v>430</v>
      </c>
      <c r="G371" s="186" t="s">
        <v>146</v>
      </c>
      <c r="H371" s="187">
        <v>9.9740000000000002</v>
      </c>
      <c r="I371" s="188"/>
      <c r="J371" s="189">
        <f>ROUND(I371*H371,2)</f>
        <v>0</v>
      </c>
      <c r="K371" s="190"/>
      <c r="L371" s="39"/>
      <c r="M371" s="191" t="s">
        <v>1</v>
      </c>
      <c r="N371" s="192" t="s">
        <v>39</v>
      </c>
      <c r="O371" s="71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5" t="s">
        <v>147</v>
      </c>
      <c r="AT371" s="195" t="s">
        <v>143</v>
      </c>
      <c r="AU371" s="195" t="s">
        <v>148</v>
      </c>
      <c r="AY371" s="17" t="s">
        <v>140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7" t="s">
        <v>148</v>
      </c>
      <c r="BK371" s="196">
        <f>ROUND(I371*H371,2)</f>
        <v>0</v>
      </c>
      <c r="BL371" s="17" t="s">
        <v>147</v>
      </c>
      <c r="BM371" s="195" t="s">
        <v>431</v>
      </c>
    </row>
    <row r="372" spans="1:65" s="2" customFormat="1" ht="24.2" customHeight="1">
      <c r="A372" s="34"/>
      <c r="B372" s="35"/>
      <c r="C372" s="183" t="s">
        <v>432</v>
      </c>
      <c r="D372" s="183" t="s">
        <v>143</v>
      </c>
      <c r="E372" s="184" t="s">
        <v>433</v>
      </c>
      <c r="F372" s="185" t="s">
        <v>434</v>
      </c>
      <c r="G372" s="186" t="s">
        <v>146</v>
      </c>
      <c r="H372" s="187">
        <v>9.9740000000000002</v>
      </c>
      <c r="I372" s="188"/>
      <c r="J372" s="189">
        <f>ROUND(I372*H372,2)</f>
        <v>0</v>
      </c>
      <c r="K372" s="190"/>
      <c r="L372" s="39"/>
      <c r="M372" s="191" t="s">
        <v>1</v>
      </c>
      <c r="N372" s="192" t="s">
        <v>39</v>
      </c>
      <c r="O372" s="71"/>
      <c r="P372" s="193">
        <f>O372*H372</f>
        <v>0</v>
      </c>
      <c r="Q372" s="193">
        <v>0</v>
      </c>
      <c r="R372" s="193">
        <f>Q372*H372</f>
        <v>0</v>
      </c>
      <c r="S372" s="193">
        <v>0</v>
      </c>
      <c r="T372" s="194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5" t="s">
        <v>147</v>
      </c>
      <c r="AT372" s="195" t="s">
        <v>143</v>
      </c>
      <c r="AU372" s="195" t="s">
        <v>148</v>
      </c>
      <c r="AY372" s="17" t="s">
        <v>140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7" t="s">
        <v>148</v>
      </c>
      <c r="BK372" s="196">
        <f>ROUND(I372*H372,2)</f>
        <v>0</v>
      </c>
      <c r="BL372" s="17" t="s">
        <v>147</v>
      </c>
      <c r="BM372" s="195" t="s">
        <v>435</v>
      </c>
    </row>
    <row r="373" spans="1:65" s="2" customFormat="1" ht="24.2" customHeight="1">
      <c r="A373" s="34"/>
      <c r="B373" s="35"/>
      <c r="C373" s="183" t="s">
        <v>436</v>
      </c>
      <c r="D373" s="183" t="s">
        <v>143</v>
      </c>
      <c r="E373" s="184" t="s">
        <v>437</v>
      </c>
      <c r="F373" s="185" t="s">
        <v>438</v>
      </c>
      <c r="G373" s="186" t="s">
        <v>146</v>
      </c>
      <c r="H373" s="187">
        <v>189.506</v>
      </c>
      <c r="I373" s="188"/>
      <c r="J373" s="189">
        <f>ROUND(I373*H373,2)</f>
        <v>0</v>
      </c>
      <c r="K373" s="190"/>
      <c r="L373" s="39"/>
      <c r="M373" s="191" t="s">
        <v>1</v>
      </c>
      <c r="N373" s="192" t="s">
        <v>39</v>
      </c>
      <c r="O373" s="71"/>
      <c r="P373" s="193">
        <f>O373*H373</f>
        <v>0</v>
      </c>
      <c r="Q373" s="193">
        <v>0</v>
      </c>
      <c r="R373" s="193">
        <f>Q373*H373</f>
        <v>0</v>
      </c>
      <c r="S373" s="193">
        <v>0</v>
      </c>
      <c r="T373" s="194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5" t="s">
        <v>147</v>
      </c>
      <c r="AT373" s="195" t="s">
        <v>143</v>
      </c>
      <c r="AU373" s="195" t="s">
        <v>148</v>
      </c>
      <c r="AY373" s="17" t="s">
        <v>140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7" t="s">
        <v>148</v>
      </c>
      <c r="BK373" s="196">
        <f>ROUND(I373*H373,2)</f>
        <v>0</v>
      </c>
      <c r="BL373" s="17" t="s">
        <v>147</v>
      </c>
      <c r="BM373" s="195" t="s">
        <v>439</v>
      </c>
    </row>
    <row r="374" spans="1:65" s="14" customFormat="1" ht="11.25">
      <c r="B374" s="208"/>
      <c r="C374" s="209"/>
      <c r="D374" s="199" t="s">
        <v>150</v>
      </c>
      <c r="E374" s="209"/>
      <c r="F374" s="211" t="s">
        <v>440</v>
      </c>
      <c r="G374" s="209"/>
      <c r="H374" s="212">
        <v>189.506</v>
      </c>
      <c r="I374" s="213"/>
      <c r="J374" s="209"/>
      <c r="K374" s="209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150</v>
      </c>
      <c r="AU374" s="218" t="s">
        <v>148</v>
      </c>
      <c r="AV374" s="14" t="s">
        <v>148</v>
      </c>
      <c r="AW374" s="14" t="s">
        <v>4</v>
      </c>
      <c r="AX374" s="14" t="s">
        <v>81</v>
      </c>
      <c r="AY374" s="218" t="s">
        <v>140</v>
      </c>
    </row>
    <row r="375" spans="1:65" s="2" customFormat="1" ht="33" customHeight="1">
      <c r="A375" s="34"/>
      <c r="B375" s="35"/>
      <c r="C375" s="183" t="s">
        <v>441</v>
      </c>
      <c r="D375" s="183" t="s">
        <v>143</v>
      </c>
      <c r="E375" s="184" t="s">
        <v>442</v>
      </c>
      <c r="F375" s="185" t="s">
        <v>443</v>
      </c>
      <c r="G375" s="186" t="s">
        <v>146</v>
      </c>
      <c r="H375" s="187">
        <v>9.9740000000000002</v>
      </c>
      <c r="I375" s="188"/>
      <c r="J375" s="189">
        <f>ROUND(I375*H375,2)</f>
        <v>0</v>
      </c>
      <c r="K375" s="190"/>
      <c r="L375" s="39"/>
      <c r="M375" s="191" t="s">
        <v>1</v>
      </c>
      <c r="N375" s="192" t="s">
        <v>39</v>
      </c>
      <c r="O375" s="71"/>
      <c r="P375" s="193">
        <f>O375*H375</f>
        <v>0</v>
      </c>
      <c r="Q375" s="193">
        <v>0</v>
      </c>
      <c r="R375" s="193">
        <f>Q375*H375</f>
        <v>0</v>
      </c>
      <c r="S375" s="193">
        <v>0</v>
      </c>
      <c r="T375" s="194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5" t="s">
        <v>147</v>
      </c>
      <c r="AT375" s="195" t="s">
        <v>143</v>
      </c>
      <c r="AU375" s="195" t="s">
        <v>148</v>
      </c>
      <c r="AY375" s="17" t="s">
        <v>140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7" t="s">
        <v>148</v>
      </c>
      <c r="BK375" s="196">
        <f>ROUND(I375*H375,2)</f>
        <v>0</v>
      </c>
      <c r="BL375" s="17" t="s">
        <v>147</v>
      </c>
      <c r="BM375" s="195" t="s">
        <v>444</v>
      </c>
    </row>
    <row r="376" spans="1:65" s="12" customFormat="1" ht="22.9" customHeight="1">
      <c r="B376" s="167"/>
      <c r="C376" s="168"/>
      <c r="D376" s="169" t="s">
        <v>72</v>
      </c>
      <c r="E376" s="181" t="s">
        <v>445</v>
      </c>
      <c r="F376" s="181" t="s">
        <v>446</v>
      </c>
      <c r="G376" s="168"/>
      <c r="H376" s="168"/>
      <c r="I376" s="171"/>
      <c r="J376" s="182">
        <f>BK376</f>
        <v>0</v>
      </c>
      <c r="K376" s="168"/>
      <c r="L376" s="173"/>
      <c r="M376" s="174"/>
      <c r="N376" s="175"/>
      <c r="O376" s="175"/>
      <c r="P376" s="176">
        <f>SUM(P377:P378)</f>
        <v>0</v>
      </c>
      <c r="Q376" s="175"/>
      <c r="R376" s="176">
        <f>SUM(R377:R378)</f>
        <v>0</v>
      </c>
      <c r="S376" s="175"/>
      <c r="T376" s="177">
        <f>SUM(T377:T378)</f>
        <v>0</v>
      </c>
      <c r="AR376" s="178" t="s">
        <v>81</v>
      </c>
      <c r="AT376" s="179" t="s">
        <v>72</v>
      </c>
      <c r="AU376" s="179" t="s">
        <v>81</v>
      </c>
      <c r="AY376" s="178" t="s">
        <v>140</v>
      </c>
      <c r="BK376" s="180">
        <f>SUM(BK377:BK378)</f>
        <v>0</v>
      </c>
    </row>
    <row r="377" spans="1:65" s="2" customFormat="1" ht="24.2" customHeight="1">
      <c r="A377" s="34"/>
      <c r="B377" s="35"/>
      <c r="C377" s="183" t="s">
        <v>447</v>
      </c>
      <c r="D377" s="183" t="s">
        <v>143</v>
      </c>
      <c r="E377" s="184" t="s">
        <v>448</v>
      </c>
      <c r="F377" s="185" t="s">
        <v>449</v>
      </c>
      <c r="G377" s="186" t="s">
        <v>146</v>
      </c>
      <c r="H377" s="187">
        <v>3.4710000000000001</v>
      </c>
      <c r="I377" s="188"/>
      <c r="J377" s="189">
        <f>ROUND(I377*H377,2)</f>
        <v>0</v>
      </c>
      <c r="K377" s="190"/>
      <c r="L377" s="39"/>
      <c r="M377" s="191" t="s">
        <v>1</v>
      </c>
      <c r="N377" s="192" t="s">
        <v>39</v>
      </c>
      <c r="O377" s="71"/>
      <c r="P377" s="193">
        <f>O377*H377</f>
        <v>0</v>
      </c>
      <c r="Q377" s="193">
        <v>0</v>
      </c>
      <c r="R377" s="193">
        <f>Q377*H377</f>
        <v>0</v>
      </c>
      <c r="S377" s="193">
        <v>0</v>
      </c>
      <c r="T377" s="194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5" t="s">
        <v>147</v>
      </c>
      <c r="AT377" s="195" t="s">
        <v>143</v>
      </c>
      <c r="AU377" s="195" t="s">
        <v>148</v>
      </c>
      <c r="AY377" s="17" t="s">
        <v>140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7" t="s">
        <v>148</v>
      </c>
      <c r="BK377" s="196">
        <f>ROUND(I377*H377,2)</f>
        <v>0</v>
      </c>
      <c r="BL377" s="17" t="s">
        <v>147</v>
      </c>
      <c r="BM377" s="195" t="s">
        <v>450</v>
      </c>
    </row>
    <row r="378" spans="1:65" s="2" customFormat="1" ht="24.2" customHeight="1">
      <c r="A378" s="34"/>
      <c r="B378" s="35"/>
      <c r="C378" s="183" t="s">
        <v>451</v>
      </c>
      <c r="D378" s="183" t="s">
        <v>143</v>
      </c>
      <c r="E378" s="184" t="s">
        <v>452</v>
      </c>
      <c r="F378" s="185" t="s">
        <v>453</v>
      </c>
      <c r="G378" s="186" t="s">
        <v>146</v>
      </c>
      <c r="H378" s="187">
        <v>3.4710000000000001</v>
      </c>
      <c r="I378" s="188"/>
      <c r="J378" s="189">
        <f>ROUND(I378*H378,2)</f>
        <v>0</v>
      </c>
      <c r="K378" s="190"/>
      <c r="L378" s="39"/>
      <c r="M378" s="191" t="s">
        <v>1</v>
      </c>
      <c r="N378" s="192" t="s">
        <v>39</v>
      </c>
      <c r="O378" s="71"/>
      <c r="P378" s="193">
        <f>O378*H378</f>
        <v>0</v>
      </c>
      <c r="Q378" s="193">
        <v>0</v>
      </c>
      <c r="R378" s="193">
        <f>Q378*H378</f>
        <v>0</v>
      </c>
      <c r="S378" s="193">
        <v>0</v>
      </c>
      <c r="T378" s="194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5" t="s">
        <v>147</v>
      </c>
      <c r="AT378" s="195" t="s">
        <v>143</v>
      </c>
      <c r="AU378" s="195" t="s">
        <v>148</v>
      </c>
      <c r="AY378" s="17" t="s">
        <v>140</v>
      </c>
      <c r="BE378" s="196">
        <f>IF(N378="základní",J378,0)</f>
        <v>0</v>
      </c>
      <c r="BF378" s="196">
        <f>IF(N378="snížená",J378,0)</f>
        <v>0</v>
      </c>
      <c r="BG378" s="196">
        <f>IF(N378="zákl. přenesená",J378,0)</f>
        <v>0</v>
      </c>
      <c r="BH378" s="196">
        <f>IF(N378="sníž. přenesená",J378,0)</f>
        <v>0</v>
      </c>
      <c r="BI378" s="196">
        <f>IF(N378="nulová",J378,0)</f>
        <v>0</v>
      </c>
      <c r="BJ378" s="17" t="s">
        <v>148</v>
      </c>
      <c r="BK378" s="196">
        <f>ROUND(I378*H378,2)</f>
        <v>0</v>
      </c>
      <c r="BL378" s="17" t="s">
        <v>147</v>
      </c>
      <c r="BM378" s="195" t="s">
        <v>454</v>
      </c>
    </row>
    <row r="379" spans="1:65" s="12" customFormat="1" ht="25.9" customHeight="1">
      <c r="B379" s="167"/>
      <c r="C379" s="168"/>
      <c r="D379" s="169" t="s">
        <v>72</v>
      </c>
      <c r="E379" s="170" t="s">
        <v>455</v>
      </c>
      <c r="F379" s="170" t="s">
        <v>456</v>
      </c>
      <c r="G379" s="168"/>
      <c r="H379" s="168"/>
      <c r="I379" s="171"/>
      <c r="J379" s="172">
        <f>BK379</f>
        <v>0</v>
      </c>
      <c r="K379" s="168"/>
      <c r="L379" s="173"/>
      <c r="M379" s="174"/>
      <c r="N379" s="175"/>
      <c r="O379" s="175"/>
      <c r="P379" s="176">
        <f>P380+P405+P416+P472+P522+P535+P603+P610+P631+P811+P828+P850+P858+P868+P925+P952+P992+P1019+P1056+P1116+P1155</f>
        <v>0</v>
      </c>
      <c r="Q379" s="175"/>
      <c r="R379" s="176">
        <f>R380+R405+R416+R472+R522+R535+R603+R610+R631+R811+R828+R850+R858+R868+R925+R952+R992+R1019+R1056+R1116+R1155</f>
        <v>2.2761516999999998</v>
      </c>
      <c r="S379" s="175"/>
      <c r="T379" s="177">
        <f>T380+T405+T416+T472+T522+T535+T603+T610+T631+T811+T828+T850+T858+T868+T925+T952+T992+T1019+T1056+T1116+T1155</f>
        <v>3.4652122500000004</v>
      </c>
      <c r="AR379" s="178" t="s">
        <v>148</v>
      </c>
      <c r="AT379" s="179" t="s">
        <v>72</v>
      </c>
      <c r="AU379" s="179" t="s">
        <v>73</v>
      </c>
      <c r="AY379" s="178" t="s">
        <v>140</v>
      </c>
      <c r="BK379" s="180">
        <f>BK380+BK405+BK416+BK472+BK522+BK535+BK603+BK610+BK631+BK811+BK828+BK850+BK858+BK868+BK925+BK952+BK992+BK1019+BK1056+BK1116+BK1155</f>
        <v>0</v>
      </c>
    </row>
    <row r="380" spans="1:65" s="12" customFormat="1" ht="22.9" customHeight="1">
      <c r="B380" s="167"/>
      <c r="C380" s="168"/>
      <c r="D380" s="169" t="s">
        <v>72</v>
      </c>
      <c r="E380" s="181" t="s">
        <v>457</v>
      </c>
      <c r="F380" s="181" t="s">
        <v>458</v>
      </c>
      <c r="G380" s="168"/>
      <c r="H380" s="168"/>
      <c r="I380" s="171"/>
      <c r="J380" s="182">
        <f>BK380</f>
        <v>0</v>
      </c>
      <c r="K380" s="168"/>
      <c r="L380" s="173"/>
      <c r="M380" s="174"/>
      <c r="N380" s="175"/>
      <c r="O380" s="175"/>
      <c r="P380" s="176">
        <f>SUM(P381:P404)</f>
        <v>0</v>
      </c>
      <c r="Q380" s="175"/>
      <c r="R380" s="176">
        <f>SUM(R381:R404)</f>
        <v>3.4810659999999993E-2</v>
      </c>
      <c r="S380" s="175"/>
      <c r="T380" s="177">
        <f>SUM(T381:T404)</f>
        <v>0</v>
      </c>
      <c r="AR380" s="178" t="s">
        <v>148</v>
      </c>
      <c r="AT380" s="179" t="s">
        <v>72</v>
      </c>
      <c r="AU380" s="179" t="s">
        <v>81</v>
      </c>
      <c r="AY380" s="178" t="s">
        <v>140</v>
      </c>
      <c r="BK380" s="180">
        <f>SUM(BK381:BK404)</f>
        <v>0</v>
      </c>
    </row>
    <row r="381" spans="1:65" s="2" customFormat="1" ht="24.2" customHeight="1">
      <c r="A381" s="34"/>
      <c r="B381" s="35"/>
      <c r="C381" s="183" t="s">
        <v>459</v>
      </c>
      <c r="D381" s="183" t="s">
        <v>143</v>
      </c>
      <c r="E381" s="184" t="s">
        <v>460</v>
      </c>
      <c r="F381" s="185" t="s">
        <v>461</v>
      </c>
      <c r="G381" s="186" t="s">
        <v>249</v>
      </c>
      <c r="H381" s="187">
        <v>8.64</v>
      </c>
      <c r="I381" s="188"/>
      <c r="J381" s="189">
        <f>ROUND(I381*H381,2)</f>
        <v>0</v>
      </c>
      <c r="K381" s="190"/>
      <c r="L381" s="39"/>
      <c r="M381" s="191" t="s">
        <v>1</v>
      </c>
      <c r="N381" s="192" t="s">
        <v>39</v>
      </c>
      <c r="O381" s="71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5" t="s">
        <v>262</v>
      </c>
      <c r="AT381" s="195" t="s">
        <v>143</v>
      </c>
      <c r="AU381" s="195" t="s">
        <v>148</v>
      </c>
      <c r="AY381" s="17" t="s">
        <v>140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7" t="s">
        <v>148</v>
      </c>
      <c r="BK381" s="196">
        <f>ROUND(I381*H381,2)</f>
        <v>0</v>
      </c>
      <c r="BL381" s="17" t="s">
        <v>262</v>
      </c>
      <c r="BM381" s="195" t="s">
        <v>462</v>
      </c>
    </row>
    <row r="382" spans="1:65" s="13" customFormat="1" ht="11.25">
      <c r="B382" s="197"/>
      <c r="C382" s="198"/>
      <c r="D382" s="199" t="s">
        <v>150</v>
      </c>
      <c r="E382" s="200" t="s">
        <v>1</v>
      </c>
      <c r="F382" s="201" t="s">
        <v>463</v>
      </c>
      <c r="G382" s="198"/>
      <c r="H382" s="200" t="s">
        <v>1</v>
      </c>
      <c r="I382" s="202"/>
      <c r="J382" s="198"/>
      <c r="K382" s="198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150</v>
      </c>
      <c r="AU382" s="207" t="s">
        <v>148</v>
      </c>
      <c r="AV382" s="13" t="s">
        <v>81</v>
      </c>
      <c r="AW382" s="13" t="s">
        <v>31</v>
      </c>
      <c r="AX382" s="13" t="s">
        <v>73</v>
      </c>
      <c r="AY382" s="207" t="s">
        <v>140</v>
      </c>
    </row>
    <row r="383" spans="1:65" s="13" customFormat="1" ht="11.25">
      <c r="B383" s="197"/>
      <c r="C383" s="198"/>
      <c r="D383" s="199" t="s">
        <v>150</v>
      </c>
      <c r="E383" s="200" t="s">
        <v>1</v>
      </c>
      <c r="F383" s="201" t="s">
        <v>193</v>
      </c>
      <c r="G383" s="198"/>
      <c r="H383" s="200" t="s">
        <v>1</v>
      </c>
      <c r="I383" s="202"/>
      <c r="J383" s="198"/>
      <c r="K383" s="198"/>
      <c r="L383" s="203"/>
      <c r="M383" s="204"/>
      <c r="N383" s="205"/>
      <c r="O383" s="205"/>
      <c r="P383" s="205"/>
      <c r="Q383" s="205"/>
      <c r="R383" s="205"/>
      <c r="S383" s="205"/>
      <c r="T383" s="206"/>
      <c r="AT383" s="207" t="s">
        <v>150</v>
      </c>
      <c r="AU383" s="207" t="s">
        <v>148</v>
      </c>
      <c r="AV383" s="13" t="s">
        <v>81</v>
      </c>
      <c r="AW383" s="13" t="s">
        <v>31</v>
      </c>
      <c r="AX383" s="13" t="s">
        <v>73</v>
      </c>
      <c r="AY383" s="207" t="s">
        <v>140</v>
      </c>
    </row>
    <row r="384" spans="1:65" s="14" customFormat="1" ht="11.25">
      <c r="B384" s="208"/>
      <c r="C384" s="209"/>
      <c r="D384" s="199" t="s">
        <v>150</v>
      </c>
      <c r="E384" s="210" t="s">
        <v>1</v>
      </c>
      <c r="F384" s="211" t="s">
        <v>464</v>
      </c>
      <c r="G384" s="209"/>
      <c r="H384" s="212">
        <v>6.4399999999999995</v>
      </c>
      <c r="I384" s="213"/>
      <c r="J384" s="209"/>
      <c r="K384" s="209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150</v>
      </c>
      <c r="AU384" s="218" t="s">
        <v>148</v>
      </c>
      <c r="AV384" s="14" t="s">
        <v>148</v>
      </c>
      <c r="AW384" s="14" t="s">
        <v>31</v>
      </c>
      <c r="AX384" s="14" t="s">
        <v>73</v>
      </c>
      <c r="AY384" s="218" t="s">
        <v>140</v>
      </c>
    </row>
    <row r="385" spans="1:65" s="13" customFormat="1" ht="11.25">
      <c r="B385" s="197"/>
      <c r="C385" s="198"/>
      <c r="D385" s="199" t="s">
        <v>150</v>
      </c>
      <c r="E385" s="200" t="s">
        <v>1</v>
      </c>
      <c r="F385" s="201" t="s">
        <v>465</v>
      </c>
      <c r="G385" s="198"/>
      <c r="H385" s="200" t="s">
        <v>1</v>
      </c>
      <c r="I385" s="202"/>
      <c r="J385" s="198"/>
      <c r="K385" s="198"/>
      <c r="L385" s="203"/>
      <c r="M385" s="204"/>
      <c r="N385" s="205"/>
      <c r="O385" s="205"/>
      <c r="P385" s="205"/>
      <c r="Q385" s="205"/>
      <c r="R385" s="205"/>
      <c r="S385" s="205"/>
      <c r="T385" s="206"/>
      <c r="AT385" s="207" t="s">
        <v>150</v>
      </c>
      <c r="AU385" s="207" t="s">
        <v>148</v>
      </c>
      <c r="AV385" s="13" t="s">
        <v>81</v>
      </c>
      <c r="AW385" s="13" t="s">
        <v>31</v>
      </c>
      <c r="AX385" s="13" t="s">
        <v>73</v>
      </c>
      <c r="AY385" s="207" t="s">
        <v>140</v>
      </c>
    </row>
    <row r="386" spans="1:65" s="14" customFormat="1" ht="11.25">
      <c r="B386" s="208"/>
      <c r="C386" s="209"/>
      <c r="D386" s="199" t="s">
        <v>150</v>
      </c>
      <c r="E386" s="210" t="s">
        <v>1</v>
      </c>
      <c r="F386" s="211" t="s">
        <v>466</v>
      </c>
      <c r="G386" s="209"/>
      <c r="H386" s="212">
        <v>2.2000000000000002</v>
      </c>
      <c r="I386" s="213"/>
      <c r="J386" s="209"/>
      <c r="K386" s="209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150</v>
      </c>
      <c r="AU386" s="218" t="s">
        <v>148</v>
      </c>
      <c r="AV386" s="14" t="s">
        <v>148</v>
      </c>
      <c r="AW386" s="14" t="s">
        <v>31</v>
      </c>
      <c r="AX386" s="14" t="s">
        <v>73</v>
      </c>
      <c r="AY386" s="218" t="s">
        <v>140</v>
      </c>
    </row>
    <row r="387" spans="1:65" s="15" customFormat="1" ht="11.25">
      <c r="B387" s="230"/>
      <c r="C387" s="231"/>
      <c r="D387" s="199" t="s">
        <v>150</v>
      </c>
      <c r="E387" s="232" t="s">
        <v>1</v>
      </c>
      <c r="F387" s="233" t="s">
        <v>201</v>
      </c>
      <c r="G387" s="231"/>
      <c r="H387" s="234">
        <v>8.64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AT387" s="240" t="s">
        <v>150</v>
      </c>
      <c r="AU387" s="240" t="s">
        <v>148</v>
      </c>
      <c r="AV387" s="15" t="s">
        <v>147</v>
      </c>
      <c r="AW387" s="15" t="s">
        <v>31</v>
      </c>
      <c r="AX387" s="15" t="s">
        <v>81</v>
      </c>
      <c r="AY387" s="240" t="s">
        <v>140</v>
      </c>
    </row>
    <row r="388" spans="1:65" s="2" customFormat="1" ht="16.5" customHeight="1">
      <c r="A388" s="34"/>
      <c r="B388" s="35"/>
      <c r="C388" s="219" t="s">
        <v>467</v>
      </c>
      <c r="D388" s="219" t="s">
        <v>158</v>
      </c>
      <c r="E388" s="220" t="s">
        <v>468</v>
      </c>
      <c r="F388" s="221" t="s">
        <v>469</v>
      </c>
      <c r="G388" s="222" t="s">
        <v>249</v>
      </c>
      <c r="H388" s="223">
        <v>9.0719999999999992</v>
      </c>
      <c r="I388" s="224"/>
      <c r="J388" s="225">
        <f>ROUND(I388*H388,2)</f>
        <v>0</v>
      </c>
      <c r="K388" s="226"/>
      <c r="L388" s="227"/>
      <c r="M388" s="228" t="s">
        <v>1</v>
      </c>
      <c r="N388" s="229" t="s">
        <v>39</v>
      </c>
      <c r="O388" s="71"/>
      <c r="P388" s="193">
        <f>O388*H388</f>
        <v>0</v>
      </c>
      <c r="Q388" s="193">
        <v>3.0000000000000001E-5</v>
      </c>
      <c r="R388" s="193">
        <f>Q388*H388</f>
        <v>2.7215999999999997E-4</v>
      </c>
      <c r="S388" s="193">
        <v>0</v>
      </c>
      <c r="T388" s="194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5" t="s">
        <v>349</v>
      </c>
      <c r="AT388" s="195" t="s">
        <v>158</v>
      </c>
      <c r="AU388" s="195" t="s">
        <v>148</v>
      </c>
      <c r="AY388" s="17" t="s">
        <v>140</v>
      </c>
      <c r="BE388" s="196">
        <f>IF(N388="základní",J388,0)</f>
        <v>0</v>
      </c>
      <c r="BF388" s="196">
        <f>IF(N388="snížená",J388,0)</f>
        <v>0</v>
      </c>
      <c r="BG388" s="196">
        <f>IF(N388="zákl. přenesená",J388,0)</f>
        <v>0</v>
      </c>
      <c r="BH388" s="196">
        <f>IF(N388="sníž. přenesená",J388,0)</f>
        <v>0</v>
      </c>
      <c r="BI388" s="196">
        <f>IF(N388="nulová",J388,0)</f>
        <v>0</v>
      </c>
      <c r="BJ388" s="17" t="s">
        <v>148</v>
      </c>
      <c r="BK388" s="196">
        <f>ROUND(I388*H388,2)</f>
        <v>0</v>
      </c>
      <c r="BL388" s="17" t="s">
        <v>262</v>
      </c>
      <c r="BM388" s="195" t="s">
        <v>470</v>
      </c>
    </row>
    <row r="389" spans="1:65" s="14" customFormat="1" ht="11.25">
      <c r="B389" s="208"/>
      <c r="C389" s="209"/>
      <c r="D389" s="199" t="s">
        <v>150</v>
      </c>
      <c r="E389" s="209"/>
      <c r="F389" s="211" t="s">
        <v>471</v>
      </c>
      <c r="G389" s="209"/>
      <c r="H389" s="212">
        <v>9.0719999999999992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150</v>
      </c>
      <c r="AU389" s="218" t="s">
        <v>148</v>
      </c>
      <c r="AV389" s="14" t="s">
        <v>148</v>
      </c>
      <c r="AW389" s="14" t="s">
        <v>4</v>
      </c>
      <c r="AX389" s="14" t="s">
        <v>81</v>
      </c>
      <c r="AY389" s="218" t="s">
        <v>140</v>
      </c>
    </row>
    <row r="390" spans="1:65" s="2" customFormat="1" ht="24.2" customHeight="1">
      <c r="A390" s="34"/>
      <c r="B390" s="35"/>
      <c r="C390" s="183" t="s">
        <v>472</v>
      </c>
      <c r="D390" s="183" t="s">
        <v>143</v>
      </c>
      <c r="E390" s="184" t="s">
        <v>473</v>
      </c>
      <c r="F390" s="185" t="s">
        <v>474</v>
      </c>
      <c r="G390" s="186" t="s">
        <v>279</v>
      </c>
      <c r="H390" s="187">
        <v>4</v>
      </c>
      <c r="I390" s="188"/>
      <c r="J390" s="189">
        <f>ROUND(I390*H390,2)</f>
        <v>0</v>
      </c>
      <c r="K390" s="190"/>
      <c r="L390" s="39"/>
      <c r="M390" s="191" t="s">
        <v>1</v>
      </c>
      <c r="N390" s="192" t="s">
        <v>39</v>
      </c>
      <c r="O390" s="71"/>
      <c r="P390" s="193">
        <f>O390*H390</f>
        <v>0</v>
      </c>
      <c r="Q390" s="193">
        <v>0</v>
      </c>
      <c r="R390" s="193">
        <f>Q390*H390</f>
        <v>0</v>
      </c>
      <c r="S390" s="193">
        <v>0</v>
      </c>
      <c r="T390" s="194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5" t="s">
        <v>262</v>
      </c>
      <c r="AT390" s="195" t="s">
        <v>143</v>
      </c>
      <c r="AU390" s="195" t="s">
        <v>148</v>
      </c>
      <c r="AY390" s="17" t="s">
        <v>140</v>
      </c>
      <c r="BE390" s="196">
        <f>IF(N390="základní",J390,0)</f>
        <v>0</v>
      </c>
      <c r="BF390" s="196">
        <f>IF(N390="snížená",J390,0)</f>
        <v>0</v>
      </c>
      <c r="BG390" s="196">
        <f>IF(N390="zákl. přenesená",J390,0)</f>
        <v>0</v>
      </c>
      <c r="BH390" s="196">
        <f>IF(N390="sníž. přenesená",J390,0)</f>
        <v>0</v>
      </c>
      <c r="BI390" s="196">
        <f>IF(N390="nulová",J390,0)</f>
        <v>0</v>
      </c>
      <c r="BJ390" s="17" t="s">
        <v>148</v>
      </c>
      <c r="BK390" s="196">
        <f>ROUND(I390*H390,2)</f>
        <v>0</v>
      </c>
      <c r="BL390" s="17" t="s">
        <v>262</v>
      </c>
      <c r="BM390" s="195" t="s">
        <v>475</v>
      </c>
    </row>
    <row r="391" spans="1:65" s="2" customFormat="1" ht="16.5" customHeight="1">
      <c r="A391" s="34"/>
      <c r="B391" s="35"/>
      <c r="C391" s="219" t="s">
        <v>476</v>
      </c>
      <c r="D391" s="219" t="s">
        <v>158</v>
      </c>
      <c r="E391" s="220" t="s">
        <v>477</v>
      </c>
      <c r="F391" s="221" t="s">
        <v>478</v>
      </c>
      <c r="G391" s="222" t="s">
        <v>279</v>
      </c>
      <c r="H391" s="223">
        <v>4</v>
      </c>
      <c r="I391" s="224"/>
      <c r="J391" s="225">
        <f>ROUND(I391*H391,2)</f>
        <v>0</v>
      </c>
      <c r="K391" s="226"/>
      <c r="L391" s="227"/>
      <c r="M391" s="228" t="s">
        <v>1</v>
      </c>
      <c r="N391" s="229" t="s">
        <v>39</v>
      </c>
      <c r="O391" s="71"/>
      <c r="P391" s="193">
        <f>O391*H391</f>
        <v>0</v>
      </c>
      <c r="Q391" s="193">
        <v>4.0000000000000003E-5</v>
      </c>
      <c r="R391" s="193">
        <f>Q391*H391</f>
        <v>1.6000000000000001E-4</v>
      </c>
      <c r="S391" s="193">
        <v>0</v>
      </c>
      <c r="T391" s="194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5" t="s">
        <v>349</v>
      </c>
      <c r="AT391" s="195" t="s">
        <v>158</v>
      </c>
      <c r="AU391" s="195" t="s">
        <v>148</v>
      </c>
      <c r="AY391" s="17" t="s">
        <v>140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7" t="s">
        <v>148</v>
      </c>
      <c r="BK391" s="196">
        <f>ROUND(I391*H391,2)</f>
        <v>0</v>
      </c>
      <c r="BL391" s="17" t="s">
        <v>262</v>
      </c>
      <c r="BM391" s="195" t="s">
        <v>479</v>
      </c>
    </row>
    <row r="392" spans="1:65" s="2" customFormat="1" ht="16.5" customHeight="1">
      <c r="A392" s="34"/>
      <c r="B392" s="35"/>
      <c r="C392" s="219" t="s">
        <v>480</v>
      </c>
      <c r="D392" s="219" t="s">
        <v>158</v>
      </c>
      <c r="E392" s="220" t="s">
        <v>481</v>
      </c>
      <c r="F392" s="221" t="s">
        <v>482</v>
      </c>
      <c r="G392" s="222" t="s">
        <v>279</v>
      </c>
      <c r="H392" s="223">
        <v>1</v>
      </c>
      <c r="I392" s="224"/>
      <c r="J392" s="225">
        <f>ROUND(I392*H392,2)</f>
        <v>0</v>
      </c>
      <c r="K392" s="226"/>
      <c r="L392" s="227"/>
      <c r="M392" s="228" t="s">
        <v>1</v>
      </c>
      <c r="N392" s="229" t="s">
        <v>39</v>
      </c>
      <c r="O392" s="71"/>
      <c r="P392" s="193">
        <f>O392*H392</f>
        <v>0</v>
      </c>
      <c r="Q392" s="193">
        <v>3.0000000000000001E-5</v>
      </c>
      <c r="R392" s="193">
        <f>Q392*H392</f>
        <v>3.0000000000000001E-5</v>
      </c>
      <c r="S392" s="193">
        <v>0</v>
      </c>
      <c r="T392" s="194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5" t="s">
        <v>349</v>
      </c>
      <c r="AT392" s="195" t="s">
        <v>158</v>
      </c>
      <c r="AU392" s="195" t="s">
        <v>148</v>
      </c>
      <c r="AY392" s="17" t="s">
        <v>140</v>
      </c>
      <c r="BE392" s="196">
        <f>IF(N392="základní",J392,0)</f>
        <v>0</v>
      </c>
      <c r="BF392" s="196">
        <f>IF(N392="snížená",J392,0)</f>
        <v>0</v>
      </c>
      <c r="BG392" s="196">
        <f>IF(N392="zákl. přenesená",J392,0)</f>
        <v>0</v>
      </c>
      <c r="BH392" s="196">
        <f>IF(N392="sníž. přenesená",J392,0)</f>
        <v>0</v>
      </c>
      <c r="BI392" s="196">
        <f>IF(N392="nulová",J392,0)</f>
        <v>0</v>
      </c>
      <c r="BJ392" s="17" t="s">
        <v>148</v>
      </c>
      <c r="BK392" s="196">
        <f>ROUND(I392*H392,2)</f>
        <v>0</v>
      </c>
      <c r="BL392" s="17" t="s">
        <v>262</v>
      </c>
      <c r="BM392" s="195" t="s">
        <v>483</v>
      </c>
    </row>
    <row r="393" spans="1:65" s="2" customFormat="1" ht="33" customHeight="1">
      <c r="A393" s="34"/>
      <c r="B393" s="35"/>
      <c r="C393" s="183" t="s">
        <v>484</v>
      </c>
      <c r="D393" s="183" t="s">
        <v>143</v>
      </c>
      <c r="E393" s="184" t="s">
        <v>485</v>
      </c>
      <c r="F393" s="185" t="s">
        <v>486</v>
      </c>
      <c r="G393" s="186" t="s">
        <v>166</v>
      </c>
      <c r="H393" s="187">
        <v>2.589</v>
      </c>
      <c r="I393" s="188"/>
      <c r="J393" s="189">
        <f>ROUND(I393*H393,2)</f>
        <v>0</v>
      </c>
      <c r="K393" s="190"/>
      <c r="L393" s="39"/>
      <c r="M393" s="191" t="s">
        <v>1</v>
      </c>
      <c r="N393" s="192" t="s">
        <v>39</v>
      </c>
      <c r="O393" s="71"/>
      <c r="P393" s="193">
        <f>O393*H393</f>
        <v>0</v>
      </c>
      <c r="Q393" s="193">
        <v>4.4999999999999997E-3</v>
      </c>
      <c r="R393" s="193">
        <f>Q393*H393</f>
        <v>1.1650499999999999E-2</v>
      </c>
      <c r="S393" s="193">
        <v>0</v>
      </c>
      <c r="T393" s="194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5" t="s">
        <v>262</v>
      </c>
      <c r="AT393" s="195" t="s">
        <v>143</v>
      </c>
      <c r="AU393" s="195" t="s">
        <v>148</v>
      </c>
      <c r="AY393" s="17" t="s">
        <v>140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7" t="s">
        <v>148</v>
      </c>
      <c r="BK393" s="196">
        <f>ROUND(I393*H393,2)</f>
        <v>0</v>
      </c>
      <c r="BL393" s="17" t="s">
        <v>262</v>
      </c>
      <c r="BM393" s="195" t="s">
        <v>487</v>
      </c>
    </row>
    <row r="394" spans="1:65" s="13" customFormat="1" ht="11.25">
      <c r="B394" s="197"/>
      <c r="C394" s="198"/>
      <c r="D394" s="199" t="s">
        <v>150</v>
      </c>
      <c r="E394" s="200" t="s">
        <v>1</v>
      </c>
      <c r="F394" s="201" t="s">
        <v>193</v>
      </c>
      <c r="G394" s="198"/>
      <c r="H394" s="200" t="s">
        <v>1</v>
      </c>
      <c r="I394" s="202"/>
      <c r="J394" s="198"/>
      <c r="K394" s="198"/>
      <c r="L394" s="203"/>
      <c r="M394" s="204"/>
      <c r="N394" s="205"/>
      <c r="O394" s="205"/>
      <c r="P394" s="205"/>
      <c r="Q394" s="205"/>
      <c r="R394" s="205"/>
      <c r="S394" s="205"/>
      <c r="T394" s="206"/>
      <c r="AT394" s="207" t="s">
        <v>150</v>
      </c>
      <c r="AU394" s="207" t="s">
        <v>148</v>
      </c>
      <c r="AV394" s="13" t="s">
        <v>81</v>
      </c>
      <c r="AW394" s="13" t="s">
        <v>31</v>
      </c>
      <c r="AX394" s="13" t="s">
        <v>73</v>
      </c>
      <c r="AY394" s="207" t="s">
        <v>140</v>
      </c>
    </row>
    <row r="395" spans="1:65" s="14" customFormat="1" ht="11.25">
      <c r="B395" s="208"/>
      <c r="C395" s="209"/>
      <c r="D395" s="199" t="s">
        <v>150</v>
      </c>
      <c r="E395" s="210" t="s">
        <v>1</v>
      </c>
      <c r="F395" s="211" t="s">
        <v>488</v>
      </c>
      <c r="G395" s="209"/>
      <c r="H395" s="212">
        <v>2.5884999999999998</v>
      </c>
      <c r="I395" s="213"/>
      <c r="J395" s="209"/>
      <c r="K395" s="209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150</v>
      </c>
      <c r="AU395" s="218" t="s">
        <v>148</v>
      </c>
      <c r="AV395" s="14" t="s">
        <v>148</v>
      </c>
      <c r="AW395" s="14" t="s">
        <v>31</v>
      </c>
      <c r="AX395" s="14" t="s">
        <v>81</v>
      </c>
      <c r="AY395" s="218" t="s">
        <v>140</v>
      </c>
    </row>
    <row r="396" spans="1:65" s="2" customFormat="1" ht="24.2" customHeight="1">
      <c r="A396" s="34"/>
      <c r="B396" s="35"/>
      <c r="C396" s="183" t="s">
        <v>489</v>
      </c>
      <c r="D396" s="183" t="s">
        <v>143</v>
      </c>
      <c r="E396" s="184" t="s">
        <v>490</v>
      </c>
      <c r="F396" s="185" t="s">
        <v>491</v>
      </c>
      <c r="G396" s="186" t="s">
        <v>166</v>
      </c>
      <c r="H396" s="187">
        <v>5.0439999999999996</v>
      </c>
      <c r="I396" s="188"/>
      <c r="J396" s="189">
        <f>ROUND(I396*H396,2)</f>
        <v>0</v>
      </c>
      <c r="K396" s="190"/>
      <c r="L396" s="39"/>
      <c r="M396" s="191" t="s">
        <v>1</v>
      </c>
      <c r="N396" s="192" t="s">
        <v>39</v>
      </c>
      <c r="O396" s="71"/>
      <c r="P396" s="193">
        <f>O396*H396</f>
        <v>0</v>
      </c>
      <c r="Q396" s="193">
        <v>4.4999999999999997E-3</v>
      </c>
      <c r="R396" s="193">
        <f>Q396*H396</f>
        <v>2.2697999999999996E-2</v>
      </c>
      <c r="S396" s="193">
        <v>0</v>
      </c>
      <c r="T396" s="194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5" t="s">
        <v>262</v>
      </c>
      <c r="AT396" s="195" t="s">
        <v>143</v>
      </c>
      <c r="AU396" s="195" t="s">
        <v>148</v>
      </c>
      <c r="AY396" s="17" t="s">
        <v>140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7" t="s">
        <v>148</v>
      </c>
      <c r="BK396" s="196">
        <f>ROUND(I396*H396,2)</f>
        <v>0</v>
      </c>
      <c r="BL396" s="17" t="s">
        <v>262</v>
      </c>
      <c r="BM396" s="195" t="s">
        <v>492</v>
      </c>
    </row>
    <row r="397" spans="1:65" s="13" customFormat="1" ht="11.25">
      <c r="B397" s="197"/>
      <c r="C397" s="198"/>
      <c r="D397" s="199" t="s">
        <v>150</v>
      </c>
      <c r="E397" s="200" t="s">
        <v>1</v>
      </c>
      <c r="F397" s="201" t="s">
        <v>193</v>
      </c>
      <c r="G397" s="198"/>
      <c r="H397" s="200" t="s">
        <v>1</v>
      </c>
      <c r="I397" s="202"/>
      <c r="J397" s="198"/>
      <c r="K397" s="198"/>
      <c r="L397" s="203"/>
      <c r="M397" s="204"/>
      <c r="N397" s="205"/>
      <c r="O397" s="205"/>
      <c r="P397" s="205"/>
      <c r="Q397" s="205"/>
      <c r="R397" s="205"/>
      <c r="S397" s="205"/>
      <c r="T397" s="206"/>
      <c r="AT397" s="207" t="s">
        <v>150</v>
      </c>
      <c r="AU397" s="207" t="s">
        <v>148</v>
      </c>
      <c r="AV397" s="13" t="s">
        <v>81</v>
      </c>
      <c r="AW397" s="13" t="s">
        <v>31</v>
      </c>
      <c r="AX397" s="13" t="s">
        <v>73</v>
      </c>
      <c r="AY397" s="207" t="s">
        <v>140</v>
      </c>
    </row>
    <row r="398" spans="1:65" s="13" customFormat="1" ht="11.25">
      <c r="B398" s="197"/>
      <c r="C398" s="198"/>
      <c r="D398" s="199" t="s">
        <v>150</v>
      </c>
      <c r="E398" s="200" t="s">
        <v>1</v>
      </c>
      <c r="F398" s="201" t="s">
        <v>493</v>
      </c>
      <c r="G398" s="198"/>
      <c r="H398" s="200" t="s">
        <v>1</v>
      </c>
      <c r="I398" s="202"/>
      <c r="J398" s="198"/>
      <c r="K398" s="198"/>
      <c r="L398" s="203"/>
      <c r="M398" s="204"/>
      <c r="N398" s="205"/>
      <c r="O398" s="205"/>
      <c r="P398" s="205"/>
      <c r="Q398" s="205"/>
      <c r="R398" s="205"/>
      <c r="S398" s="205"/>
      <c r="T398" s="206"/>
      <c r="AT398" s="207" t="s">
        <v>150</v>
      </c>
      <c r="AU398" s="207" t="s">
        <v>148</v>
      </c>
      <c r="AV398" s="13" t="s">
        <v>81</v>
      </c>
      <c r="AW398" s="13" t="s">
        <v>31</v>
      </c>
      <c r="AX398" s="13" t="s">
        <v>73</v>
      </c>
      <c r="AY398" s="207" t="s">
        <v>140</v>
      </c>
    </row>
    <row r="399" spans="1:65" s="14" customFormat="1" ht="11.25">
      <c r="B399" s="208"/>
      <c r="C399" s="209"/>
      <c r="D399" s="199" t="s">
        <v>150</v>
      </c>
      <c r="E399" s="210" t="s">
        <v>1</v>
      </c>
      <c r="F399" s="211" t="s">
        <v>494</v>
      </c>
      <c r="G399" s="209"/>
      <c r="H399" s="212">
        <v>0.64400000000000002</v>
      </c>
      <c r="I399" s="213"/>
      <c r="J399" s="209"/>
      <c r="K399" s="209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150</v>
      </c>
      <c r="AU399" s="218" t="s">
        <v>148</v>
      </c>
      <c r="AV399" s="14" t="s">
        <v>148</v>
      </c>
      <c r="AW399" s="14" t="s">
        <v>31</v>
      </c>
      <c r="AX399" s="14" t="s">
        <v>73</v>
      </c>
      <c r="AY399" s="218" t="s">
        <v>140</v>
      </c>
    </row>
    <row r="400" spans="1:65" s="13" customFormat="1" ht="11.25">
      <c r="B400" s="197"/>
      <c r="C400" s="198"/>
      <c r="D400" s="199" t="s">
        <v>150</v>
      </c>
      <c r="E400" s="200" t="s">
        <v>1</v>
      </c>
      <c r="F400" s="201" t="s">
        <v>495</v>
      </c>
      <c r="G400" s="198"/>
      <c r="H400" s="200" t="s">
        <v>1</v>
      </c>
      <c r="I400" s="202"/>
      <c r="J400" s="198"/>
      <c r="K400" s="198"/>
      <c r="L400" s="203"/>
      <c r="M400" s="204"/>
      <c r="N400" s="205"/>
      <c r="O400" s="205"/>
      <c r="P400" s="205"/>
      <c r="Q400" s="205"/>
      <c r="R400" s="205"/>
      <c r="S400" s="205"/>
      <c r="T400" s="206"/>
      <c r="AT400" s="207" t="s">
        <v>150</v>
      </c>
      <c r="AU400" s="207" t="s">
        <v>148</v>
      </c>
      <c r="AV400" s="13" t="s">
        <v>81</v>
      </c>
      <c r="AW400" s="13" t="s">
        <v>31</v>
      </c>
      <c r="AX400" s="13" t="s">
        <v>73</v>
      </c>
      <c r="AY400" s="207" t="s">
        <v>140</v>
      </c>
    </row>
    <row r="401" spans="1:65" s="14" customFormat="1" ht="11.25">
      <c r="B401" s="208"/>
      <c r="C401" s="209"/>
      <c r="D401" s="199" t="s">
        <v>150</v>
      </c>
      <c r="E401" s="210" t="s">
        <v>1</v>
      </c>
      <c r="F401" s="211" t="s">
        <v>496</v>
      </c>
      <c r="G401" s="209"/>
      <c r="H401" s="212">
        <v>4.4000000000000004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150</v>
      </c>
      <c r="AU401" s="218" t="s">
        <v>148</v>
      </c>
      <c r="AV401" s="14" t="s">
        <v>148</v>
      </c>
      <c r="AW401" s="14" t="s">
        <v>31</v>
      </c>
      <c r="AX401" s="14" t="s">
        <v>73</v>
      </c>
      <c r="AY401" s="218" t="s">
        <v>140</v>
      </c>
    </row>
    <row r="402" spans="1:65" s="15" customFormat="1" ht="11.25">
      <c r="B402" s="230"/>
      <c r="C402" s="231"/>
      <c r="D402" s="199" t="s">
        <v>150</v>
      </c>
      <c r="E402" s="232" t="s">
        <v>1</v>
      </c>
      <c r="F402" s="233" t="s">
        <v>201</v>
      </c>
      <c r="G402" s="231"/>
      <c r="H402" s="234">
        <v>5.0440000000000005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150</v>
      </c>
      <c r="AU402" s="240" t="s">
        <v>148</v>
      </c>
      <c r="AV402" s="15" t="s">
        <v>147</v>
      </c>
      <c r="AW402" s="15" t="s">
        <v>31</v>
      </c>
      <c r="AX402" s="15" t="s">
        <v>81</v>
      </c>
      <c r="AY402" s="240" t="s">
        <v>140</v>
      </c>
    </row>
    <row r="403" spans="1:65" s="2" customFormat="1" ht="37.9" customHeight="1">
      <c r="A403" s="34"/>
      <c r="B403" s="35"/>
      <c r="C403" s="183" t="s">
        <v>497</v>
      </c>
      <c r="D403" s="183" t="s">
        <v>143</v>
      </c>
      <c r="E403" s="184" t="s">
        <v>498</v>
      </c>
      <c r="F403" s="185" t="s">
        <v>499</v>
      </c>
      <c r="G403" s="186" t="s">
        <v>146</v>
      </c>
      <c r="H403" s="187">
        <v>3.5000000000000003E-2</v>
      </c>
      <c r="I403" s="188"/>
      <c r="J403" s="189">
        <f>ROUND(I403*H403,2)</f>
        <v>0</v>
      </c>
      <c r="K403" s="190"/>
      <c r="L403" s="39"/>
      <c r="M403" s="191" t="s">
        <v>1</v>
      </c>
      <c r="N403" s="192" t="s">
        <v>39</v>
      </c>
      <c r="O403" s="71"/>
      <c r="P403" s="193">
        <f>O403*H403</f>
        <v>0</v>
      </c>
      <c r="Q403" s="193">
        <v>0</v>
      </c>
      <c r="R403" s="193">
        <f>Q403*H403</f>
        <v>0</v>
      </c>
      <c r="S403" s="193">
        <v>0</v>
      </c>
      <c r="T403" s="194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5" t="s">
        <v>262</v>
      </c>
      <c r="AT403" s="195" t="s">
        <v>143</v>
      </c>
      <c r="AU403" s="195" t="s">
        <v>148</v>
      </c>
      <c r="AY403" s="17" t="s">
        <v>140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7" t="s">
        <v>148</v>
      </c>
      <c r="BK403" s="196">
        <f>ROUND(I403*H403,2)</f>
        <v>0</v>
      </c>
      <c r="BL403" s="17" t="s">
        <v>262</v>
      </c>
      <c r="BM403" s="195" t="s">
        <v>500</v>
      </c>
    </row>
    <row r="404" spans="1:65" s="2" customFormat="1" ht="24.2" customHeight="1">
      <c r="A404" s="34"/>
      <c r="B404" s="35"/>
      <c r="C404" s="183" t="s">
        <v>501</v>
      </c>
      <c r="D404" s="183" t="s">
        <v>143</v>
      </c>
      <c r="E404" s="184" t="s">
        <v>502</v>
      </c>
      <c r="F404" s="185" t="s">
        <v>503</v>
      </c>
      <c r="G404" s="186" t="s">
        <v>146</v>
      </c>
      <c r="H404" s="187">
        <v>3.5000000000000003E-2</v>
      </c>
      <c r="I404" s="188"/>
      <c r="J404" s="189">
        <f>ROUND(I404*H404,2)</f>
        <v>0</v>
      </c>
      <c r="K404" s="190"/>
      <c r="L404" s="39"/>
      <c r="M404" s="191" t="s">
        <v>1</v>
      </c>
      <c r="N404" s="192" t="s">
        <v>39</v>
      </c>
      <c r="O404" s="71"/>
      <c r="P404" s="193">
        <f>O404*H404</f>
        <v>0</v>
      </c>
      <c r="Q404" s="193">
        <v>0</v>
      </c>
      <c r="R404" s="193">
        <f>Q404*H404</f>
        <v>0</v>
      </c>
      <c r="S404" s="193">
        <v>0</v>
      </c>
      <c r="T404" s="194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5" t="s">
        <v>262</v>
      </c>
      <c r="AT404" s="195" t="s">
        <v>143</v>
      </c>
      <c r="AU404" s="195" t="s">
        <v>148</v>
      </c>
      <c r="AY404" s="17" t="s">
        <v>140</v>
      </c>
      <c r="BE404" s="196">
        <f>IF(N404="základní",J404,0)</f>
        <v>0</v>
      </c>
      <c r="BF404" s="196">
        <f>IF(N404="snížená",J404,0)</f>
        <v>0</v>
      </c>
      <c r="BG404" s="196">
        <f>IF(N404="zákl. přenesená",J404,0)</f>
        <v>0</v>
      </c>
      <c r="BH404" s="196">
        <f>IF(N404="sníž. přenesená",J404,0)</f>
        <v>0</v>
      </c>
      <c r="BI404" s="196">
        <f>IF(N404="nulová",J404,0)</f>
        <v>0</v>
      </c>
      <c r="BJ404" s="17" t="s">
        <v>148</v>
      </c>
      <c r="BK404" s="196">
        <f>ROUND(I404*H404,2)</f>
        <v>0</v>
      </c>
      <c r="BL404" s="17" t="s">
        <v>262</v>
      </c>
      <c r="BM404" s="195" t="s">
        <v>504</v>
      </c>
    </row>
    <row r="405" spans="1:65" s="12" customFormat="1" ht="22.9" customHeight="1">
      <c r="B405" s="167"/>
      <c r="C405" s="168"/>
      <c r="D405" s="169" t="s">
        <v>72</v>
      </c>
      <c r="E405" s="181" t="s">
        <v>505</v>
      </c>
      <c r="F405" s="181" t="s">
        <v>506</v>
      </c>
      <c r="G405" s="168"/>
      <c r="H405" s="168"/>
      <c r="I405" s="171"/>
      <c r="J405" s="182">
        <f>BK405</f>
        <v>0</v>
      </c>
      <c r="K405" s="168"/>
      <c r="L405" s="173"/>
      <c r="M405" s="174"/>
      <c r="N405" s="175"/>
      <c r="O405" s="175"/>
      <c r="P405" s="176">
        <f>SUM(P406:P415)</f>
        <v>0</v>
      </c>
      <c r="Q405" s="175"/>
      <c r="R405" s="176">
        <f>SUM(R406:R415)</f>
        <v>4.4404349999999995E-2</v>
      </c>
      <c r="S405" s="175"/>
      <c r="T405" s="177">
        <f>SUM(T406:T415)</f>
        <v>0</v>
      </c>
      <c r="AR405" s="178" t="s">
        <v>148</v>
      </c>
      <c r="AT405" s="179" t="s">
        <v>72</v>
      </c>
      <c r="AU405" s="179" t="s">
        <v>81</v>
      </c>
      <c r="AY405" s="178" t="s">
        <v>140</v>
      </c>
      <c r="BK405" s="180">
        <f>SUM(BK406:BK415)</f>
        <v>0</v>
      </c>
    </row>
    <row r="406" spans="1:65" s="2" customFormat="1" ht="24.2" customHeight="1">
      <c r="A406" s="34"/>
      <c r="B406" s="35"/>
      <c r="C406" s="183" t="s">
        <v>507</v>
      </c>
      <c r="D406" s="183" t="s">
        <v>143</v>
      </c>
      <c r="E406" s="184" t="s">
        <v>508</v>
      </c>
      <c r="F406" s="185" t="s">
        <v>509</v>
      </c>
      <c r="G406" s="186" t="s">
        <v>166</v>
      </c>
      <c r="H406" s="187">
        <v>12.44</v>
      </c>
      <c r="I406" s="188"/>
      <c r="J406" s="189">
        <f>ROUND(I406*H406,2)</f>
        <v>0</v>
      </c>
      <c r="K406" s="190"/>
      <c r="L406" s="39"/>
      <c r="M406" s="191" t="s">
        <v>1</v>
      </c>
      <c r="N406" s="192" t="s">
        <v>39</v>
      </c>
      <c r="O406" s="71"/>
      <c r="P406" s="193">
        <f>O406*H406</f>
        <v>0</v>
      </c>
      <c r="Q406" s="193">
        <v>0</v>
      </c>
      <c r="R406" s="193">
        <f>Q406*H406</f>
        <v>0</v>
      </c>
      <c r="S406" s="193">
        <v>0</v>
      </c>
      <c r="T406" s="194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5" t="s">
        <v>262</v>
      </c>
      <c r="AT406" s="195" t="s">
        <v>143</v>
      </c>
      <c r="AU406" s="195" t="s">
        <v>148</v>
      </c>
      <c r="AY406" s="17" t="s">
        <v>140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7" t="s">
        <v>148</v>
      </c>
      <c r="BK406" s="196">
        <f>ROUND(I406*H406,2)</f>
        <v>0</v>
      </c>
      <c r="BL406" s="17" t="s">
        <v>262</v>
      </c>
      <c r="BM406" s="195" t="s">
        <v>510</v>
      </c>
    </row>
    <row r="407" spans="1:65" s="13" customFormat="1" ht="11.25">
      <c r="B407" s="197"/>
      <c r="C407" s="198"/>
      <c r="D407" s="199" t="s">
        <v>150</v>
      </c>
      <c r="E407" s="200" t="s">
        <v>1</v>
      </c>
      <c r="F407" s="201" t="s">
        <v>195</v>
      </c>
      <c r="G407" s="198"/>
      <c r="H407" s="200" t="s">
        <v>1</v>
      </c>
      <c r="I407" s="202"/>
      <c r="J407" s="198"/>
      <c r="K407" s="198"/>
      <c r="L407" s="203"/>
      <c r="M407" s="204"/>
      <c r="N407" s="205"/>
      <c r="O407" s="205"/>
      <c r="P407" s="205"/>
      <c r="Q407" s="205"/>
      <c r="R407" s="205"/>
      <c r="S407" s="205"/>
      <c r="T407" s="206"/>
      <c r="AT407" s="207" t="s">
        <v>150</v>
      </c>
      <c r="AU407" s="207" t="s">
        <v>148</v>
      </c>
      <c r="AV407" s="13" t="s">
        <v>81</v>
      </c>
      <c r="AW407" s="13" t="s">
        <v>31</v>
      </c>
      <c r="AX407" s="13" t="s">
        <v>73</v>
      </c>
      <c r="AY407" s="207" t="s">
        <v>140</v>
      </c>
    </row>
    <row r="408" spans="1:65" s="14" customFormat="1" ht="11.25">
      <c r="B408" s="208"/>
      <c r="C408" s="209"/>
      <c r="D408" s="199" t="s">
        <v>150</v>
      </c>
      <c r="E408" s="210" t="s">
        <v>1</v>
      </c>
      <c r="F408" s="211" t="s">
        <v>196</v>
      </c>
      <c r="G408" s="209"/>
      <c r="H408" s="212">
        <v>12.44</v>
      </c>
      <c r="I408" s="213"/>
      <c r="J408" s="209"/>
      <c r="K408" s="209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150</v>
      </c>
      <c r="AU408" s="218" t="s">
        <v>148</v>
      </c>
      <c r="AV408" s="14" t="s">
        <v>148</v>
      </c>
      <c r="AW408" s="14" t="s">
        <v>31</v>
      </c>
      <c r="AX408" s="14" t="s">
        <v>81</v>
      </c>
      <c r="AY408" s="218" t="s">
        <v>140</v>
      </c>
    </row>
    <row r="409" spans="1:65" s="2" customFormat="1" ht="24.2" customHeight="1">
      <c r="A409" s="34"/>
      <c r="B409" s="35"/>
      <c r="C409" s="219" t="s">
        <v>511</v>
      </c>
      <c r="D409" s="219" t="s">
        <v>158</v>
      </c>
      <c r="E409" s="220" t="s">
        <v>512</v>
      </c>
      <c r="F409" s="221" t="s">
        <v>513</v>
      </c>
      <c r="G409" s="222" t="s">
        <v>166</v>
      </c>
      <c r="H409" s="223">
        <v>13.061999999999999</v>
      </c>
      <c r="I409" s="224"/>
      <c r="J409" s="225">
        <f>ROUND(I409*H409,2)</f>
        <v>0</v>
      </c>
      <c r="K409" s="226"/>
      <c r="L409" s="227"/>
      <c r="M409" s="228" t="s">
        <v>1</v>
      </c>
      <c r="N409" s="229" t="s">
        <v>39</v>
      </c>
      <c r="O409" s="71"/>
      <c r="P409" s="193">
        <f>O409*H409</f>
        <v>0</v>
      </c>
      <c r="Q409" s="193">
        <v>2.8999999999999998E-3</v>
      </c>
      <c r="R409" s="193">
        <f>Q409*H409</f>
        <v>3.7879799999999998E-2</v>
      </c>
      <c r="S409" s="193">
        <v>0</v>
      </c>
      <c r="T409" s="194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5" t="s">
        <v>349</v>
      </c>
      <c r="AT409" s="195" t="s">
        <v>158</v>
      </c>
      <c r="AU409" s="195" t="s">
        <v>148</v>
      </c>
      <c r="AY409" s="17" t="s">
        <v>140</v>
      </c>
      <c r="BE409" s="196">
        <f>IF(N409="základní",J409,0)</f>
        <v>0</v>
      </c>
      <c r="BF409" s="196">
        <f>IF(N409="snížená",J409,0)</f>
        <v>0</v>
      </c>
      <c r="BG409" s="196">
        <f>IF(N409="zákl. přenesená",J409,0)</f>
        <v>0</v>
      </c>
      <c r="BH409" s="196">
        <f>IF(N409="sníž. přenesená",J409,0)</f>
        <v>0</v>
      </c>
      <c r="BI409" s="196">
        <f>IF(N409="nulová",J409,0)</f>
        <v>0</v>
      </c>
      <c r="BJ409" s="17" t="s">
        <v>148</v>
      </c>
      <c r="BK409" s="196">
        <f>ROUND(I409*H409,2)</f>
        <v>0</v>
      </c>
      <c r="BL409" s="17" t="s">
        <v>262</v>
      </c>
      <c r="BM409" s="195" t="s">
        <v>514</v>
      </c>
    </row>
    <row r="410" spans="1:65" s="14" customFormat="1" ht="11.25">
      <c r="B410" s="208"/>
      <c r="C410" s="209"/>
      <c r="D410" s="199" t="s">
        <v>150</v>
      </c>
      <c r="E410" s="209"/>
      <c r="F410" s="211" t="s">
        <v>515</v>
      </c>
      <c r="G410" s="209"/>
      <c r="H410" s="212">
        <v>13.061999999999999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150</v>
      </c>
      <c r="AU410" s="218" t="s">
        <v>148</v>
      </c>
      <c r="AV410" s="14" t="s">
        <v>148</v>
      </c>
      <c r="AW410" s="14" t="s">
        <v>4</v>
      </c>
      <c r="AX410" s="14" t="s">
        <v>81</v>
      </c>
      <c r="AY410" s="218" t="s">
        <v>140</v>
      </c>
    </row>
    <row r="411" spans="1:65" s="2" customFormat="1" ht="24.2" customHeight="1">
      <c r="A411" s="34"/>
      <c r="B411" s="35"/>
      <c r="C411" s="183" t="s">
        <v>516</v>
      </c>
      <c r="D411" s="183" t="s">
        <v>143</v>
      </c>
      <c r="E411" s="184" t="s">
        <v>517</v>
      </c>
      <c r="F411" s="185" t="s">
        <v>518</v>
      </c>
      <c r="G411" s="186" t="s">
        <v>166</v>
      </c>
      <c r="H411" s="187">
        <v>12.44</v>
      </c>
      <c r="I411" s="188"/>
      <c r="J411" s="189">
        <f>ROUND(I411*H411,2)</f>
        <v>0</v>
      </c>
      <c r="K411" s="190"/>
      <c r="L411" s="39"/>
      <c r="M411" s="191" t="s">
        <v>1</v>
      </c>
      <c r="N411" s="192" t="s">
        <v>39</v>
      </c>
      <c r="O411" s="71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5" t="s">
        <v>262</v>
      </c>
      <c r="AT411" s="195" t="s">
        <v>143</v>
      </c>
      <c r="AU411" s="195" t="s">
        <v>148</v>
      </c>
      <c r="AY411" s="17" t="s">
        <v>140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7" t="s">
        <v>148</v>
      </c>
      <c r="BK411" s="196">
        <f>ROUND(I411*H411,2)</f>
        <v>0</v>
      </c>
      <c r="BL411" s="17" t="s">
        <v>262</v>
      </c>
      <c r="BM411" s="195" t="s">
        <v>519</v>
      </c>
    </row>
    <row r="412" spans="1:65" s="2" customFormat="1" ht="24.2" customHeight="1">
      <c r="A412" s="34"/>
      <c r="B412" s="35"/>
      <c r="C412" s="219" t="s">
        <v>520</v>
      </c>
      <c r="D412" s="219" t="s">
        <v>158</v>
      </c>
      <c r="E412" s="220" t="s">
        <v>521</v>
      </c>
      <c r="F412" s="221" t="s">
        <v>522</v>
      </c>
      <c r="G412" s="222" t="s">
        <v>166</v>
      </c>
      <c r="H412" s="223">
        <v>14.499000000000001</v>
      </c>
      <c r="I412" s="224"/>
      <c r="J412" s="225">
        <f>ROUND(I412*H412,2)</f>
        <v>0</v>
      </c>
      <c r="K412" s="226"/>
      <c r="L412" s="227"/>
      <c r="M412" s="228" t="s">
        <v>1</v>
      </c>
      <c r="N412" s="229" t="s">
        <v>39</v>
      </c>
      <c r="O412" s="71"/>
      <c r="P412" s="193">
        <f>O412*H412</f>
        <v>0</v>
      </c>
      <c r="Q412" s="193">
        <v>4.4999999999999999E-4</v>
      </c>
      <c r="R412" s="193">
        <f>Q412*H412</f>
        <v>6.5245500000000005E-3</v>
      </c>
      <c r="S412" s="193">
        <v>0</v>
      </c>
      <c r="T412" s="194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5" t="s">
        <v>349</v>
      </c>
      <c r="AT412" s="195" t="s">
        <v>158</v>
      </c>
      <c r="AU412" s="195" t="s">
        <v>148</v>
      </c>
      <c r="AY412" s="17" t="s">
        <v>140</v>
      </c>
      <c r="BE412" s="196">
        <f>IF(N412="základní",J412,0)</f>
        <v>0</v>
      </c>
      <c r="BF412" s="196">
        <f>IF(N412="snížená",J412,0)</f>
        <v>0</v>
      </c>
      <c r="BG412" s="196">
        <f>IF(N412="zákl. přenesená",J412,0)</f>
        <v>0</v>
      </c>
      <c r="BH412" s="196">
        <f>IF(N412="sníž. přenesená",J412,0)</f>
        <v>0</v>
      </c>
      <c r="BI412" s="196">
        <f>IF(N412="nulová",J412,0)</f>
        <v>0</v>
      </c>
      <c r="BJ412" s="17" t="s">
        <v>148</v>
      </c>
      <c r="BK412" s="196">
        <f>ROUND(I412*H412,2)</f>
        <v>0</v>
      </c>
      <c r="BL412" s="17" t="s">
        <v>262</v>
      </c>
      <c r="BM412" s="195" t="s">
        <v>523</v>
      </c>
    </row>
    <row r="413" spans="1:65" s="14" customFormat="1" ht="11.25">
      <c r="B413" s="208"/>
      <c r="C413" s="209"/>
      <c r="D413" s="199" t="s">
        <v>150</v>
      </c>
      <c r="E413" s="209"/>
      <c r="F413" s="211" t="s">
        <v>524</v>
      </c>
      <c r="G413" s="209"/>
      <c r="H413" s="212">
        <v>14.499000000000001</v>
      </c>
      <c r="I413" s="213"/>
      <c r="J413" s="209"/>
      <c r="K413" s="209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150</v>
      </c>
      <c r="AU413" s="218" t="s">
        <v>148</v>
      </c>
      <c r="AV413" s="14" t="s">
        <v>148</v>
      </c>
      <c r="AW413" s="14" t="s">
        <v>4</v>
      </c>
      <c r="AX413" s="14" t="s">
        <v>81</v>
      </c>
      <c r="AY413" s="218" t="s">
        <v>140</v>
      </c>
    </row>
    <row r="414" spans="1:65" s="2" customFormat="1" ht="33" customHeight="1">
      <c r="A414" s="34"/>
      <c r="B414" s="35"/>
      <c r="C414" s="183" t="s">
        <v>525</v>
      </c>
      <c r="D414" s="183" t="s">
        <v>143</v>
      </c>
      <c r="E414" s="184" t="s">
        <v>526</v>
      </c>
      <c r="F414" s="185" t="s">
        <v>527</v>
      </c>
      <c r="G414" s="186" t="s">
        <v>146</v>
      </c>
      <c r="H414" s="187">
        <v>4.3999999999999997E-2</v>
      </c>
      <c r="I414" s="188"/>
      <c r="J414" s="189">
        <f>ROUND(I414*H414,2)</f>
        <v>0</v>
      </c>
      <c r="K414" s="190"/>
      <c r="L414" s="39"/>
      <c r="M414" s="191" t="s">
        <v>1</v>
      </c>
      <c r="N414" s="192" t="s">
        <v>39</v>
      </c>
      <c r="O414" s="71"/>
      <c r="P414" s="193">
        <f>O414*H414</f>
        <v>0</v>
      </c>
      <c r="Q414" s="193">
        <v>0</v>
      </c>
      <c r="R414" s="193">
        <f>Q414*H414</f>
        <v>0</v>
      </c>
      <c r="S414" s="193">
        <v>0</v>
      </c>
      <c r="T414" s="194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5" t="s">
        <v>262</v>
      </c>
      <c r="AT414" s="195" t="s">
        <v>143</v>
      </c>
      <c r="AU414" s="195" t="s">
        <v>148</v>
      </c>
      <c r="AY414" s="17" t="s">
        <v>140</v>
      </c>
      <c r="BE414" s="196">
        <f>IF(N414="základní",J414,0)</f>
        <v>0</v>
      </c>
      <c r="BF414" s="196">
        <f>IF(N414="snížená",J414,0)</f>
        <v>0</v>
      </c>
      <c r="BG414" s="196">
        <f>IF(N414="zákl. přenesená",J414,0)</f>
        <v>0</v>
      </c>
      <c r="BH414" s="196">
        <f>IF(N414="sníž. přenesená",J414,0)</f>
        <v>0</v>
      </c>
      <c r="BI414" s="196">
        <f>IF(N414="nulová",J414,0)</f>
        <v>0</v>
      </c>
      <c r="BJ414" s="17" t="s">
        <v>148</v>
      </c>
      <c r="BK414" s="196">
        <f>ROUND(I414*H414,2)</f>
        <v>0</v>
      </c>
      <c r="BL414" s="17" t="s">
        <v>262</v>
      </c>
      <c r="BM414" s="195" t="s">
        <v>528</v>
      </c>
    </row>
    <row r="415" spans="1:65" s="2" customFormat="1" ht="24.2" customHeight="1">
      <c r="A415" s="34"/>
      <c r="B415" s="35"/>
      <c r="C415" s="183" t="s">
        <v>529</v>
      </c>
      <c r="D415" s="183" t="s">
        <v>143</v>
      </c>
      <c r="E415" s="184" t="s">
        <v>530</v>
      </c>
      <c r="F415" s="185" t="s">
        <v>531</v>
      </c>
      <c r="G415" s="186" t="s">
        <v>146</v>
      </c>
      <c r="H415" s="187">
        <v>4.3999999999999997E-2</v>
      </c>
      <c r="I415" s="188"/>
      <c r="J415" s="189">
        <f>ROUND(I415*H415,2)</f>
        <v>0</v>
      </c>
      <c r="K415" s="190"/>
      <c r="L415" s="39"/>
      <c r="M415" s="191" t="s">
        <v>1</v>
      </c>
      <c r="N415" s="192" t="s">
        <v>39</v>
      </c>
      <c r="O415" s="71"/>
      <c r="P415" s="193">
        <f>O415*H415</f>
        <v>0</v>
      </c>
      <c r="Q415" s="193">
        <v>0</v>
      </c>
      <c r="R415" s="193">
        <f>Q415*H415</f>
        <v>0</v>
      </c>
      <c r="S415" s="193">
        <v>0</v>
      </c>
      <c r="T415" s="194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5" t="s">
        <v>262</v>
      </c>
      <c r="AT415" s="195" t="s">
        <v>143</v>
      </c>
      <c r="AU415" s="195" t="s">
        <v>148</v>
      </c>
      <c r="AY415" s="17" t="s">
        <v>140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7" t="s">
        <v>148</v>
      </c>
      <c r="BK415" s="196">
        <f>ROUND(I415*H415,2)</f>
        <v>0</v>
      </c>
      <c r="BL415" s="17" t="s">
        <v>262</v>
      </c>
      <c r="BM415" s="195" t="s">
        <v>532</v>
      </c>
    </row>
    <row r="416" spans="1:65" s="12" customFormat="1" ht="22.9" customHeight="1">
      <c r="B416" s="167"/>
      <c r="C416" s="168"/>
      <c r="D416" s="169" t="s">
        <v>72</v>
      </c>
      <c r="E416" s="181" t="s">
        <v>533</v>
      </c>
      <c r="F416" s="181" t="s">
        <v>534</v>
      </c>
      <c r="G416" s="168"/>
      <c r="H416" s="168"/>
      <c r="I416" s="171"/>
      <c r="J416" s="182">
        <f>BK416</f>
        <v>0</v>
      </c>
      <c r="K416" s="168"/>
      <c r="L416" s="173"/>
      <c r="M416" s="174"/>
      <c r="N416" s="175"/>
      <c r="O416" s="175"/>
      <c r="P416" s="176">
        <f>SUM(P417:P471)</f>
        <v>0</v>
      </c>
      <c r="Q416" s="175"/>
      <c r="R416" s="176">
        <f>SUM(R417:R471)</f>
        <v>1.1169999999999999E-2</v>
      </c>
      <c r="S416" s="175"/>
      <c r="T416" s="177">
        <f>SUM(T417:T471)</f>
        <v>1.2359999999999999E-2</v>
      </c>
      <c r="AR416" s="178" t="s">
        <v>148</v>
      </c>
      <c r="AT416" s="179" t="s">
        <v>72</v>
      </c>
      <c r="AU416" s="179" t="s">
        <v>81</v>
      </c>
      <c r="AY416" s="178" t="s">
        <v>140</v>
      </c>
      <c r="BK416" s="180">
        <f>SUM(BK417:BK471)</f>
        <v>0</v>
      </c>
    </row>
    <row r="417" spans="1:65" s="2" customFormat="1" ht="16.5" customHeight="1">
      <c r="A417" s="34"/>
      <c r="B417" s="35"/>
      <c r="C417" s="183" t="s">
        <v>535</v>
      </c>
      <c r="D417" s="183" t="s">
        <v>143</v>
      </c>
      <c r="E417" s="184" t="s">
        <v>536</v>
      </c>
      <c r="F417" s="185" t="s">
        <v>537</v>
      </c>
      <c r="G417" s="186" t="s">
        <v>279</v>
      </c>
      <c r="H417" s="187">
        <v>5</v>
      </c>
      <c r="I417" s="188"/>
      <c r="J417" s="189">
        <f>ROUND(I417*H417,2)</f>
        <v>0</v>
      </c>
      <c r="K417" s="190"/>
      <c r="L417" s="39"/>
      <c r="M417" s="191" t="s">
        <v>1</v>
      </c>
      <c r="N417" s="192" t="s">
        <v>39</v>
      </c>
      <c r="O417" s="71"/>
      <c r="P417" s="193">
        <f>O417*H417</f>
        <v>0</v>
      </c>
      <c r="Q417" s="193">
        <v>0</v>
      </c>
      <c r="R417" s="193">
        <f>Q417*H417</f>
        <v>0</v>
      </c>
      <c r="S417" s="193">
        <v>0</v>
      </c>
      <c r="T417" s="194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5" t="s">
        <v>262</v>
      </c>
      <c r="AT417" s="195" t="s">
        <v>143</v>
      </c>
      <c r="AU417" s="195" t="s">
        <v>148</v>
      </c>
      <c r="AY417" s="17" t="s">
        <v>140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7" t="s">
        <v>148</v>
      </c>
      <c r="BK417" s="196">
        <f>ROUND(I417*H417,2)</f>
        <v>0</v>
      </c>
      <c r="BL417" s="17" t="s">
        <v>262</v>
      </c>
      <c r="BM417" s="195" t="s">
        <v>538</v>
      </c>
    </row>
    <row r="418" spans="1:65" s="13" customFormat="1" ht="11.25">
      <c r="B418" s="197"/>
      <c r="C418" s="198"/>
      <c r="D418" s="199" t="s">
        <v>150</v>
      </c>
      <c r="E418" s="200" t="s">
        <v>1</v>
      </c>
      <c r="F418" s="201" t="s">
        <v>539</v>
      </c>
      <c r="G418" s="198"/>
      <c r="H418" s="200" t="s">
        <v>1</v>
      </c>
      <c r="I418" s="202"/>
      <c r="J418" s="198"/>
      <c r="K418" s="198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150</v>
      </c>
      <c r="AU418" s="207" t="s">
        <v>148</v>
      </c>
      <c r="AV418" s="13" t="s">
        <v>81</v>
      </c>
      <c r="AW418" s="13" t="s">
        <v>31</v>
      </c>
      <c r="AX418" s="13" t="s">
        <v>73</v>
      </c>
      <c r="AY418" s="207" t="s">
        <v>140</v>
      </c>
    </row>
    <row r="419" spans="1:65" s="14" customFormat="1" ht="11.25">
      <c r="B419" s="208"/>
      <c r="C419" s="209"/>
      <c r="D419" s="199" t="s">
        <v>150</v>
      </c>
      <c r="E419" s="210" t="s">
        <v>1</v>
      </c>
      <c r="F419" s="211" t="s">
        <v>540</v>
      </c>
      <c r="G419" s="209"/>
      <c r="H419" s="212">
        <v>3</v>
      </c>
      <c r="I419" s="213"/>
      <c r="J419" s="209"/>
      <c r="K419" s="209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150</v>
      </c>
      <c r="AU419" s="218" t="s">
        <v>148</v>
      </c>
      <c r="AV419" s="14" t="s">
        <v>148</v>
      </c>
      <c r="AW419" s="14" t="s">
        <v>31</v>
      </c>
      <c r="AX419" s="14" t="s">
        <v>73</v>
      </c>
      <c r="AY419" s="218" t="s">
        <v>140</v>
      </c>
    </row>
    <row r="420" spans="1:65" s="13" customFormat="1" ht="11.25">
      <c r="B420" s="197"/>
      <c r="C420" s="198"/>
      <c r="D420" s="199" t="s">
        <v>150</v>
      </c>
      <c r="E420" s="200" t="s">
        <v>1</v>
      </c>
      <c r="F420" s="201" t="s">
        <v>193</v>
      </c>
      <c r="G420" s="198"/>
      <c r="H420" s="200" t="s">
        <v>1</v>
      </c>
      <c r="I420" s="202"/>
      <c r="J420" s="198"/>
      <c r="K420" s="198"/>
      <c r="L420" s="203"/>
      <c r="M420" s="204"/>
      <c r="N420" s="205"/>
      <c r="O420" s="205"/>
      <c r="P420" s="205"/>
      <c r="Q420" s="205"/>
      <c r="R420" s="205"/>
      <c r="S420" s="205"/>
      <c r="T420" s="206"/>
      <c r="AT420" s="207" t="s">
        <v>150</v>
      </c>
      <c r="AU420" s="207" t="s">
        <v>148</v>
      </c>
      <c r="AV420" s="13" t="s">
        <v>81</v>
      </c>
      <c r="AW420" s="13" t="s">
        <v>31</v>
      </c>
      <c r="AX420" s="13" t="s">
        <v>73</v>
      </c>
      <c r="AY420" s="207" t="s">
        <v>140</v>
      </c>
    </row>
    <row r="421" spans="1:65" s="14" customFormat="1" ht="11.25">
      <c r="B421" s="208"/>
      <c r="C421" s="209"/>
      <c r="D421" s="199" t="s">
        <v>150</v>
      </c>
      <c r="E421" s="210" t="s">
        <v>1</v>
      </c>
      <c r="F421" s="211" t="s">
        <v>148</v>
      </c>
      <c r="G421" s="209"/>
      <c r="H421" s="212">
        <v>2</v>
      </c>
      <c r="I421" s="213"/>
      <c r="J421" s="209"/>
      <c r="K421" s="209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150</v>
      </c>
      <c r="AU421" s="218" t="s">
        <v>148</v>
      </c>
      <c r="AV421" s="14" t="s">
        <v>148</v>
      </c>
      <c r="AW421" s="14" t="s">
        <v>31</v>
      </c>
      <c r="AX421" s="14" t="s">
        <v>73</v>
      </c>
      <c r="AY421" s="218" t="s">
        <v>140</v>
      </c>
    </row>
    <row r="422" spans="1:65" s="15" customFormat="1" ht="11.25">
      <c r="B422" s="230"/>
      <c r="C422" s="231"/>
      <c r="D422" s="199" t="s">
        <v>150</v>
      </c>
      <c r="E422" s="232" t="s">
        <v>1</v>
      </c>
      <c r="F422" s="233" t="s">
        <v>201</v>
      </c>
      <c r="G422" s="231"/>
      <c r="H422" s="234">
        <v>5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150</v>
      </c>
      <c r="AU422" s="240" t="s">
        <v>148</v>
      </c>
      <c r="AV422" s="15" t="s">
        <v>147</v>
      </c>
      <c r="AW422" s="15" t="s">
        <v>31</v>
      </c>
      <c r="AX422" s="15" t="s">
        <v>81</v>
      </c>
      <c r="AY422" s="240" t="s">
        <v>140</v>
      </c>
    </row>
    <row r="423" spans="1:65" s="2" customFormat="1" ht="16.5" customHeight="1">
      <c r="A423" s="34"/>
      <c r="B423" s="35"/>
      <c r="C423" s="183" t="s">
        <v>541</v>
      </c>
      <c r="D423" s="183" t="s">
        <v>143</v>
      </c>
      <c r="E423" s="184" t="s">
        <v>542</v>
      </c>
      <c r="F423" s="185" t="s">
        <v>543</v>
      </c>
      <c r="G423" s="186" t="s">
        <v>279</v>
      </c>
      <c r="H423" s="187">
        <v>1</v>
      </c>
      <c r="I423" s="188"/>
      <c r="J423" s="189">
        <f>ROUND(I423*H423,2)</f>
        <v>0</v>
      </c>
      <c r="K423" s="190"/>
      <c r="L423" s="39"/>
      <c r="M423" s="191" t="s">
        <v>1</v>
      </c>
      <c r="N423" s="192" t="s">
        <v>39</v>
      </c>
      <c r="O423" s="71"/>
      <c r="P423" s="193">
        <f>O423*H423</f>
        <v>0</v>
      </c>
      <c r="Q423" s="193">
        <v>0</v>
      </c>
      <c r="R423" s="193">
        <f>Q423*H423</f>
        <v>0</v>
      </c>
      <c r="S423" s="193">
        <v>0</v>
      </c>
      <c r="T423" s="194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5" t="s">
        <v>262</v>
      </c>
      <c r="AT423" s="195" t="s">
        <v>143</v>
      </c>
      <c r="AU423" s="195" t="s">
        <v>148</v>
      </c>
      <c r="AY423" s="17" t="s">
        <v>140</v>
      </c>
      <c r="BE423" s="196">
        <f>IF(N423="základní",J423,0)</f>
        <v>0</v>
      </c>
      <c r="BF423" s="196">
        <f>IF(N423="snížená",J423,0)</f>
        <v>0</v>
      </c>
      <c r="BG423" s="196">
        <f>IF(N423="zákl. přenesená",J423,0)</f>
        <v>0</v>
      </c>
      <c r="BH423" s="196">
        <f>IF(N423="sníž. přenesená",J423,0)</f>
        <v>0</v>
      </c>
      <c r="BI423" s="196">
        <f>IF(N423="nulová",J423,0)</f>
        <v>0</v>
      </c>
      <c r="BJ423" s="17" t="s">
        <v>148</v>
      </c>
      <c r="BK423" s="196">
        <f>ROUND(I423*H423,2)</f>
        <v>0</v>
      </c>
      <c r="BL423" s="17" t="s">
        <v>262</v>
      </c>
      <c r="BM423" s="195" t="s">
        <v>544</v>
      </c>
    </row>
    <row r="424" spans="1:65" s="13" customFormat="1" ht="11.25">
      <c r="B424" s="197"/>
      <c r="C424" s="198"/>
      <c r="D424" s="199" t="s">
        <v>150</v>
      </c>
      <c r="E424" s="200" t="s">
        <v>1</v>
      </c>
      <c r="F424" s="201" t="s">
        <v>191</v>
      </c>
      <c r="G424" s="198"/>
      <c r="H424" s="200" t="s">
        <v>1</v>
      </c>
      <c r="I424" s="202"/>
      <c r="J424" s="198"/>
      <c r="K424" s="198"/>
      <c r="L424" s="203"/>
      <c r="M424" s="204"/>
      <c r="N424" s="205"/>
      <c r="O424" s="205"/>
      <c r="P424" s="205"/>
      <c r="Q424" s="205"/>
      <c r="R424" s="205"/>
      <c r="S424" s="205"/>
      <c r="T424" s="206"/>
      <c r="AT424" s="207" t="s">
        <v>150</v>
      </c>
      <c r="AU424" s="207" t="s">
        <v>148</v>
      </c>
      <c r="AV424" s="13" t="s">
        <v>81</v>
      </c>
      <c r="AW424" s="13" t="s">
        <v>31</v>
      </c>
      <c r="AX424" s="13" t="s">
        <v>73</v>
      </c>
      <c r="AY424" s="207" t="s">
        <v>140</v>
      </c>
    </row>
    <row r="425" spans="1:65" s="14" customFormat="1" ht="11.25">
      <c r="B425" s="208"/>
      <c r="C425" s="209"/>
      <c r="D425" s="199" t="s">
        <v>150</v>
      </c>
      <c r="E425" s="210" t="s">
        <v>1</v>
      </c>
      <c r="F425" s="211" t="s">
        <v>81</v>
      </c>
      <c r="G425" s="209"/>
      <c r="H425" s="212">
        <v>1</v>
      </c>
      <c r="I425" s="213"/>
      <c r="J425" s="209"/>
      <c r="K425" s="209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150</v>
      </c>
      <c r="AU425" s="218" t="s">
        <v>148</v>
      </c>
      <c r="AV425" s="14" t="s">
        <v>148</v>
      </c>
      <c r="AW425" s="14" t="s">
        <v>31</v>
      </c>
      <c r="AX425" s="14" t="s">
        <v>81</v>
      </c>
      <c r="AY425" s="218" t="s">
        <v>140</v>
      </c>
    </row>
    <row r="426" spans="1:65" s="2" customFormat="1" ht="16.5" customHeight="1">
      <c r="A426" s="34"/>
      <c r="B426" s="35"/>
      <c r="C426" s="183" t="s">
        <v>545</v>
      </c>
      <c r="D426" s="183" t="s">
        <v>143</v>
      </c>
      <c r="E426" s="184" t="s">
        <v>546</v>
      </c>
      <c r="F426" s="185" t="s">
        <v>547</v>
      </c>
      <c r="G426" s="186" t="s">
        <v>249</v>
      </c>
      <c r="H426" s="187">
        <v>4</v>
      </c>
      <c r="I426" s="188"/>
      <c r="J426" s="189">
        <f>ROUND(I426*H426,2)</f>
        <v>0</v>
      </c>
      <c r="K426" s="190"/>
      <c r="L426" s="39"/>
      <c r="M426" s="191" t="s">
        <v>1</v>
      </c>
      <c r="N426" s="192" t="s">
        <v>39</v>
      </c>
      <c r="O426" s="71"/>
      <c r="P426" s="193">
        <f>O426*H426</f>
        <v>0</v>
      </c>
      <c r="Q426" s="193">
        <v>0</v>
      </c>
      <c r="R426" s="193">
        <f>Q426*H426</f>
        <v>0</v>
      </c>
      <c r="S426" s="193">
        <v>2.0999999999999999E-3</v>
      </c>
      <c r="T426" s="194">
        <f>S426*H426</f>
        <v>8.3999999999999995E-3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5" t="s">
        <v>262</v>
      </c>
      <c r="AT426" s="195" t="s">
        <v>143</v>
      </c>
      <c r="AU426" s="195" t="s">
        <v>148</v>
      </c>
      <c r="AY426" s="17" t="s">
        <v>140</v>
      </c>
      <c r="BE426" s="196">
        <f>IF(N426="základní",J426,0)</f>
        <v>0</v>
      </c>
      <c r="BF426" s="196">
        <f>IF(N426="snížená",J426,0)</f>
        <v>0</v>
      </c>
      <c r="BG426" s="196">
        <f>IF(N426="zákl. přenesená",J426,0)</f>
        <v>0</v>
      </c>
      <c r="BH426" s="196">
        <f>IF(N426="sníž. přenesená",J426,0)</f>
        <v>0</v>
      </c>
      <c r="BI426" s="196">
        <f>IF(N426="nulová",J426,0)</f>
        <v>0</v>
      </c>
      <c r="BJ426" s="17" t="s">
        <v>148</v>
      </c>
      <c r="BK426" s="196">
        <f>ROUND(I426*H426,2)</f>
        <v>0</v>
      </c>
      <c r="BL426" s="17" t="s">
        <v>262</v>
      </c>
      <c r="BM426" s="195" t="s">
        <v>548</v>
      </c>
    </row>
    <row r="427" spans="1:65" s="13" customFormat="1" ht="11.25">
      <c r="B427" s="197"/>
      <c r="C427" s="198"/>
      <c r="D427" s="199" t="s">
        <v>150</v>
      </c>
      <c r="E427" s="200" t="s">
        <v>1</v>
      </c>
      <c r="F427" s="201" t="s">
        <v>539</v>
      </c>
      <c r="G427" s="198"/>
      <c r="H427" s="200" t="s">
        <v>1</v>
      </c>
      <c r="I427" s="202"/>
      <c r="J427" s="198"/>
      <c r="K427" s="198"/>
      <c r="L427" s="203"/>
      <c r="M427" s="204"/>
      <c r="N427" s="205"/>
      <c r="O427" s="205"/>
      <c r="P427" s="205"/>
      <c r="Q427" s="205"/>
      <c r="R427" s="205"/>
      <c r="S427" s="205"/>
      <c r="T427" s="206"/>
      <c r="AT427" s="207" t="s">
        <v>150</v>
      </c>
      <c r="AU427" s="207" t="s">
        <v>148</v>
      </c>
      <c r="AV427" s="13" t="s">
        <v>81</v>
      </c>
      <c r="AW427" s="13" t="s">
        <v>31</v>
      </c>
      <c r="AX427" s="13" t="s">
        <v>73</v>
      </c>
      <c r="AY427" s="207" t="s">
        <v>140</v>
      </c>
    </row>
    <row r="428" spans="1:65" s="14" customFormat="1" ht="11.25">
      <c r="B428" s="208"/>
      <c r="C428" s="209"/>
      <c r="D428" s="199" t="s">
        <v>150</v>
      </c>
      <c r="E428" s="210" t="s">
        <v>1</v>
      </c>
      <c r="F428" s="211" t="s">
        <v>148</v>
      </c>
      <c r="G428" s="209"/>
      <c r="H428" s="212">
        <v>2</v>
      </c>
      <c r="I428" s="213"/>
      <c r="J428" s="209"/>
      <c r="K428" s="209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150</v>
      </c>
      <c r="AU428" s="218" t="s">
        <v>148</v>
      </c>
      <c r="AV428" s="14" t="s">
        <v>148</v>
      </c>
      <c r="AW428" s="14" t="s">
        <v>31</v>
      </c>
      <c r="AX428" s="14" t="s">
        <v>73</v>
      </c>
      <c r="AY428" s="218" t="s">
        <v>140</v>
      </c>
    </row>
    <row r="429" spans="1:65" s="13" customFormat="1" ht="11.25">
      <c r="B429" s="197"/>
      <c r="C429" s="198"/>
      <c r="D429" s="199" t="s">
        <v>150</v>
      </c>
      <c r="E429" s="200" t="s">
        <v>1</v>
      </c>
      <c r="F429" s="201" t="s">
        <v>193</v>
      </c>
      <c r="G429" s="198"/>
      <c r="H429" s="200" t="s">
        <v>1</v>
      </c>
      <c r="I429" s="202"/>
      <c r="J429" s="198"/>
      <c r="K429" s="198"/>
      <c r="L429" s="203"/>
      <c r="M429" s="204"/>
      <c r="N429" s="205"/>
      <c r="O429" s="205"/>
      <c r="P429" s="205"/>
      <c r="Q429" s="205"/>
      <c r="R429" s="205"/>
      <c r="S429" s="205"/>
      <c r="T429" s="206"/>
      <c r="AT429" s="207" t="s">
        <v>150</v>
      </c>
      <c r="AU429" s="207" t="s">
        <v>148</v>
      </c>
      <c r="AV429" s="13" t="s">
        <v>81</v>
      </c>
      <c r="AW429" s="13" t="s">
        <v>31</v>
      </c>
      <c r="AX429" s="13" t="s">
        <v>73</v>
      </c>
      <c r="AY429" s="207" t="s">
        <v>140</v>
      </c>
    </row>
    <row r="430" spans="1:65" s="14" customFormat="1" ht="11.25">
      <c r="B430" s="208"/>
      <c r="C430" s="209"/>
      <c r="D430" s="199" t="s">
        <v>150</v>
      </c>
      <c r="E430" s="210" t="s">
        <v>1</v>
      </c>
      <c r="F430" s="211" t="s">
        <v>148</v>
      </c>
      <c r="G430" s="209"/>
      <c r="H430" s="212">
        <v>2</v>
      </c>
      <c r="I430" s="213"/>
      <c r="J430" s="209"/>
      <c r="K430" s="209"/>
      <c r="L430" s="214"/>
      <c r="M430" s="215"/>
      <c r="N430" s="216"/>
      <c r="O430" s="216"/>
      <c r="P430" s="216"/>
      <c r="Q430" s="216"/>
      <c r="R430" s="216"/>
      <c r="S430" s="216"/>
      <c r="T430" s="217"/>
      <c r="AT430" s="218" t="s">
        <v>150</v>
      </c>
      <c r="AU430" s="218" t="s">
        <v>148</v>
      </c>
      <c r="AV430" s="14" t="s">
        <v>148</v>
      </c>
      <c r="AW430" s="14" t="s">
        <v>31</v>
      </c>
      <c r="AX430" s="14" t="s">
        <v>73</v>
      </c>
      <c r="AY430" s="218" t="s">
        <v>140</v>
      </c>
    </row>
    <row r="431" spans="1:65" s="15" customFormat="1" ht="11.25">
      <c r="B431" s="230"/>
      <c r="C431" s="231"/>
      <c r="D431" s="199" t="s">
        <v>150</v>
      </c>
      <c r="E431" s="232" t="s">
        <v>1</v>
      </c>
      <c r="F431" s="233" t="s">
        <v>201</v>
      </c>
      <c r="G431" s="231"/>
      <c r="H431" s="234">
        <v>4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AT431" s="240" t="s">
        <v>150</v>
      </c>
      <c r="AU431" s="240" t="s">
        <v>148</v>
      </c>
      <c r="AV431" s="15" t="s">
        <v>147</v>
      </c>
      <c r="AW431" s="15" t="s">
        <v>31</v>
      </c>
      <c r="AX431" s="15" t="s">
        <v>81</v>
      </c>
      <c r="AY431" s="240" t="s">
        <v>140</v>
      </c>
    </row>
    <row r="432" spans="1:65" s="2" customFormat="1" ht="16.5" customHeight="1">
      <c r="A432" s="34"/>
      <c r="B432" s="35"/>
      <c r="C432" s="183" t="s">
        <v>549</v>
      </c>
      <c r="D432" s="183" t="s">
        <v>143</v>
      </c>
      <c r="E432" s="184" t="s">
        <v>550</v>
      </c>
      <c r="F432" s="185" t="s">
        <v>551</v>
      </c>
      <c r="G432" s="186" t="s">
        <v>249</v>
      </c>
      <c r="H432" s="187">
        <v>2</v>
      </c>
      <c r="I432" s="188"/>
      <c r="J432" s="189">
        <f>ROUND(I432*H432,2)</f>
        <v>0</v>
      </c>
      <c r="K432" s="190"/>
      <c r="L432" s="39"/>
      <c r="M432" s="191" t="s">
        <v>1</v>
      </c>
      <c r="N432" s="192" t="s">
        <v>39</v>
      </c>
      <c r="O432" s="71"/>
      <c r="P432" s="193">
        <f>O432*H432</f>
        <v>0</v>
      </c>
      <c r="Q432" s="193">
        <v>0</v>
      </c>
      <c r="R432" s="193">
        <f>Q432*H432</f>
        <v>0</v>
      </c>
      <c r="S432" s="193">
        <v>1.98E-3</v>
      </c>
      <c r="T432" s="194">
        <f>S432*H432</f>
        <v>3.96E-3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5" t="s">
        <v>262</v>
      </c>
      <c r="AT432" s="195" t="s">
        <v>143</v>
      </c>
      <c r="AU432" s="195" t="s">
        <v>148</v>
      </c>
      <c r="AY432" s="17" t="s">
        <v>140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7" t="s">
        <v>148</v>
      </c>
      <c r="BK432" s="196">
        <f>ROUND(I432*H432,2)</f>
        <v>0</v>
      </c>
      <c r="BL432" s="17" t="s">
        <v>262</v>
      </c>
      <c r="BM432" s="195" t="s">
        <v>552</v>
      </c>
    </row>
    <row r="433" spans="1:65" s="13" customFormat="1" ht="11.25">
      <c r="B433" s="197"/>
      <c r="C433" s="198"/>
      <c r="D433" s="199" t="s">
        <v>150</v>
      </c>
      <c r="E433" s="200" t="s">
        <v>1</v>
      </c>
      <c r="F433" s="201" t="s">
        <v>193</v>
      </c>
      <c r="G433" s="198"/>
      <c r="H433" s="200" t="s">
        <v>1</v>
      </c>
      <c r="I433" s="202"/>
      <c r="J433" s="198"/>
      <c r="K433" s="198"/>
      <c r="L433" s="203"/>
      <c r="M433" s="204"/>
      <c r="N433" s="205"/>
      <c r="O433" s="205"/>
      <c r="P433" s="205"/>
      <c r="Q433" s="205"/>
      <c r="R433" s="205"/>
      <c r="S433" s="205"/>
      <c r="T433" s="206"/>
      <c r="AT433" s="207" t="s">
        <v>150</v>
      </c>
      <c r="AU433" s="207" t="s">
        <v>148</v>
      </c>
      <c r="AV433" s="13" t="s">
        <v>81</v>
      </c>
      <c r="AW433" s="13" t="s">
        <v>31</v>
      </c>
      <c r="AX433" s="13" t="s">
        <v>73</v>
      </c>
      <c r="AY433" s="207" t="s">
        <v>140</v>
      </c>
    </row>
    <row r="434" spans="1:65" s="14" customFormat="1" ht="11.25">
      <c r="B434" s="208"/>
      <c r="C434" s="209"/>
      <c r="D434" s="199" t="s">
        <v>150</v>
      </c>
      <c r="E434" s="210" t="s">
        <v>1</v>
      </c>
      <c r="F434" s="211" t="s">
        <v>148</v>
      </c>
      <c r="G434" s="209"/>
      <c r="H434" s="212">
        <v>2</v>
      </c>
      <c r="I434" s="213"/>
      <c r="J434" s="209"/>
      <c r="K434" s="209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150</v>
      </c>
      <c r="AU434" s="218" t="s">
        <v>148</v>
      </c>
      <c r="AV434" s="14" t="s">
        <v>148</v>
      </c>
      <c r="AW434" s="14" t="s">
        <v>31</v>
      </c>
      <c r="AX434" s="14" t="s">
        <v>81</v>
      </c>
      <c r="AY434" s="218" t="s">
        <v>140</v>
      </c>
    </row>
    <row r="435" spans="1:65" s="2" customFormat="1" ht="16.5" customHeight="1">
      <c r="A435" s="34"/>
      <c r="B435" s="35"/>
      <c r="C435" s="183" t="s">
        <v>553</v>
      </c>
      <c r="D435" s="183" t="s">
        <v>143</v>
      </c>
      <c r="E435" s="184" t="s">
        <v>554</v>
      </c>
      <c r="F435" s="185" t="s">
        <v>555</v>
      </c>
      <c r="G435" s="186" t="s">
        <v>279</v>
      </c>
      <c r="H435" s="187">
        <v>1</v>
      </c>
      <c r="I435" s="188"/>
      <c r="J435" s="189">
        <f>ROUND(I435*H435,2)</f>
        <v>0</v>
      </c>
      <c r="K435" s="190"/>
      <c r="L435" s="39"/>
      <c r="M435" s="191" t="s">
        <v>1</v>
      </c>
      <c r="N435" s="192" t="s">
        <v>39</v>
      </c>
      <c r="O435" s="71"/>
      <c r="P435" s="193">
        <f>O435*H435</f>
        <v>0</v>
      </c>
      <c r="Q435" s="193">
        <v>1.7899999999999999E-3</v>
      </c>
      <c r="R435" s="193">
        <f>Q435*H435</f>
        <v>1.7899999999999999E-3</v>
      </c>
      <c r="S435" s="193">
        <v>0</v>
      </c>
      <c r="T435" s="194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5" t="s">
        <v>262</v>
      </c>
      <c r="AT435" s="195" t="s">
        <v>143</v>
      </c>
      <c r="AU435" s="195" t="s">
        <v>148</v>
      </c>
      <c r="AY435" s="17" t="s">
        <v>140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7" t="s">
        <v>148</v>
      </c>
      <c r="BK435" s="196">
        <f>ROUND(I435*H435,2)</f>
        <v>0</v>
      </c>
      <c r="BL435" s="17" t="s">
        <v>262</v>
      </c>
      <c r="BM435" s="195" t="s">
        <v>556</v>
      </c>
    </row>
    <row r="436" spans="1:65" s="2" customFormat="1" ht="16.5" customHeight="1">
      <c r="A436" s="34"/>
      <c r="B436" s="35"/>
      <c r="C436" s="183" t="s">
        <v>557</v>
      </c>
      <c r="D436" s="183" t="s">
        <v>143</v>
      </c>
      <c r="E436" s="184" t="s">
        <v>558</v>
      </c>
      <c r="F436" s="185" t="s">
        <v>559</v>
      </c>
      <c r="G436" s="186" t="s">
        <v>279</v>
      </c>
      <c r="H436" s="187">
        <v>1</v>
      </c>
      <c r="I436" s="188"/>
      <c r="J436" s="189">
        <f>ROUND(I436*H436,2)</f>
        <v>0</v>
      </c>
      <c r="K436" s="190"/>
      <c r="L436" s="39"/>
      <c r="M436" s="191" t="s">
        <v>1</v>
      </c>
      <c r="N436" s="192" t="s">
        <v>39</v>
      </c>
      <c r="O436" s="71"/>
      <c r="P436" s="193">
        <f>O436*H436</f>
        <v>0</v>
      </c>
      <c r="Q436" s="193">
        <v>1E-3</v>
      </c>
      <c r="R436" s="193">
        <f>Q436*H436</f>
        <v>1E-3</v>
      </c>
      <c r="S436" s="193">
        <v>0</v>
      </c>
      <c r="T436" s="194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5" t="s">
        <v>262</v>
      </c>
      <c r="AT436" s="195" t="s">
        <v>143</v>
      </c>
      <c r="AU436" s="195" t="s">
        <v>148</v>
      </c>
      <c r="AY436" s="17" t="s">
        <v>140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7" t="s">
        <v>148</v>
      </c>
      <c r="BK436" s="196">
        <f>ROUND(I436*H436,2)</f>
        <v>0</v>
      </c>
      <c r="BL436" s="17" t="s">
        <v>262</v>
      </c>
      <c r="BM436" s="195" t="s">
        <v>560</v>
      </c>
    </row>
    <row r="437" spans="1:65" s="2" customFormat="1" ht="16.5" customHeight="1">
      <c r="A437" s="34"/>
      <c r="B437" s="35"/>
      <c r="C437" s="183" t="s">
        <v>561</v>
      </c>
      <c r="D437" s="183" t="s">
        <v>143</v>
      </c>
      <c r="E437" s="184" t="s">
        <v>562</v>
      </c>
      <c r="F437" s="185" t="s">
        <v>563</v>
      </c>
      <c r="G437" s="186" t="s">
        <v>249</v>
      </c>
      <c r="H437" s="187">
        <v>2</v>
      </c>
      <c r="I437" s="188"/>
      <c r="J437" s="189">
        <f>ROUND(I437*H437,2)</f>
        <v>0</v>
      </c>
      <c r="K437" s="190"/>
      <c r="L437" s="39"/>
      <c r="M437" s="191" t="s">
        <v>1</v>
      </c>
      <c r="N437" s="192" t="s">
        <v>39</v>
      </c>
      <c r="O437" s="71"/>
      <c r="P437" s="193">
        <f>O437*H437</f>
        <v>0</v>
      </c>
      <c r="Q437" s="193">
        <v>4.0999999999999999E-4</v>
      </c>
      <c r="R437" s="193">
        <f>Q437*H437</f>
        <v>8.1999999999999998E-4</v>
      </c>
      <c r="S437" s="193">
        <v>0</v>
      </c>
      <c r="T437" s="194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5" t="s">
        <v>262</v>
      </c>
      <c r="AT437" s="195" t="s">
        <v>143</v>
      </c>
      <c r="AU437" s="195" t="s">
        <v>148</v>
      </c>
      <c r="AY437" s="17" t="s">
        <v>140</v>
      </c>
      <c r="BE437" s="196">
        <f>IF(N437="základní",J437,0)</f>
        <v>0</v>
      </c>
      <c r="BF437" s="196">
        <f>IF(N437="snížená",J437,0)</f>
        <v>0</v>
      </c>
      <c r="BG437" s="196">
        <f>IF(N437="zákl. přenesená",J437,0)</f>
        <v>0</v>
      </c>
      <c r="BH437" s="196">
        <f>IF(N437="sníž. přenesená",J437,0)</f>
        <v>0</v>
      </c>
      <c r="BI437" s="196">
        <f>IF(N437="nulová",J437,0)</f>
        <v>0</v>
      </c>
      <c r="BJ437" s="17" t="s">
        <v>148</v>
      </c>
      <c r="BK437" s="196">
        <f>ROUND(I437*H437,2)</f>
        <v>0</v>
      </c>
      <c r="BL437" s="17" t="s">
        <v>262</v>
      </c>
      <c r="BM437" s="195" t="s">
        <v>564</v>
      </c>
    </row>
    <row r="438" spans="1:65" s="13" customFormat="1" ht="11.25">
      <c r="B438" s="197"/>
      <c r="C438" s="198"/>
      <c r="D438" s="199" t="s">
        <v>150</v>
      </c>
      <c r="E438" s="200" t="s">
        <v>1</v>
      </c>
      <c r="F438" s="201" t="s">
        <v>565</v>
      </c>
      <c r="G438" s="198"/>
      <c r="H438" s="200" t="s">
        <v>1</v>
      </c>
      <c r="I438" s="202"/>
      <c r="J438" s="198"/>
      <c r="K438" s="198"/>
      <c r="L438" s="203"/>
      <c r="M438" s="204"/>
      <c r="N438" s="205"/>
      <c r="O438" s="205"/>
      <c r="P438" s="205"/>
      <c r="Q438" s="205"/>
      <c r="R438" s="205"/>
      <c r="S438" s="205"/>
      <c r="T438" s="206"/>
      <c r="AT438" s="207" t="s">
        <v>150</v>
      </c>
      <c r="AU438" s="207" t="s">
        <v>148</v>
      </c>
      <c r="AV438" s="13" t="s">
        <v>81</v>
      </c>
      <c r="AW438" s="13" t="s">
        <v>31</v>
      </c>
      <c r="AX438" s="13" t="s">
        <v>73</v>
      </c>
      <c r="AY438" s="207" t="s">
        <v>140</v>
      </c>
    </row>
    <row r="439" spans="1:65" s="14" customFormat="1" ht="11.25">
      <c r="B439" s="208"/>
      <c r="C439" s="209"/>
      <c r="D439" s="199" t="s">
        <v>150</v>
      </c>
      <c r="E439" s="210" t="s">
        <v>1</v>
      </c>
      <c r="F439" s="211" t="s">
        <v>148</v>
      </c>
      <c r="G439" s="209"/>
      <c r="H439" s="212">
        <v>2</v>
      </c>
      <c r="I439" s="213"/>
      <c r="J439" s="209"/>
      <c r="K439" s="209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150</v>
      </c>
      <c r="AU439" s="218" t="s">
        <v>148</v>
      </c>
      <c r="AV439" s="14" t="s">
        <v>148</v>
      </c>
      <c r="AW439" s="14" t="s">
        <v>31</v>
      </c>
      <c r="AX439" s="14" t="s">
        <v>81</v>
      </c>
      <c r="AY439" s="218" t="s">
        <v>140</v>
      </c>
    </row>
    <row r="440" spans="1:65" s="2" customFormat="1" ht="16.5" customHeight="1">
      <c r="A440" s="34"/>
      <c r="B440" s="35"/>
      <c r="C440" s="183" t="s">
        <v>566</v>
      </c>
      <c r="D440" s="183" t="s">
        <v>143</v>
      </c>
      <c r="E440" s="184" t="s">
        <v>567</v>
      </c>
      <c r="F440" s="185" t="s">
        <v>568</v>
      </c>
      <c r="G440" s="186" t="s">
        <v>249</v>
      </c>
      <c r="H440" s="187">
        <v>6</v>
      </c>
      <c r="I440" s="188"/>
      <c r="J440" s="189">
        <f>ROUND(I440*H440,2)</f>
        <v>0</v>
      </c>
      <c r="K440" s="190"/>
      <c r="L440" s="39"/>
      <c r="M440" s="191" t="s">
        <v>1</v>
      </c>
      <c r="N440" s="192" t="s">
        <v>39</v>
      </c>
      <c r="O440" s="71"/>
      <c r="P440" s="193">
        <f>O440*H440</f>
        <v>0</v>
      </c>
      <c r="Q440" s="193">
        <v>4.8000000000000001E-4</v>
      </c>
      <c r="R440" s="193">
        <f>Q440*H440</f>
        <v>2.8800000000000002E-3</v>
      </c>
      <c r="S440" s="193">
        <v>0</v>
      </c>
      <c r="T440" s="194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5" t="s">
        <v>262</v>
      </c>
      <c r="AT440" s="195" t="s">
        <v>143</v>
      </c>
      <c r="AU440" s="195" t="s">
        <v>148</v>
      </c>
      <c r="AY440" s="17" t="s">
        <v>140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7" t="s">
        <v>148</v>
      </c>
      <c r="BK440" s="196">
        <f>ROUND(I440*H440,2)</f>
        <v>0</v>
      </c>
      <c r="BL440" s="17" t="s">
        <v>262</v>
      </c>
      <c r="BM440" s="195" t="s">
        <v>569</v>
      </c>
    </row>
    <row r="441" spans="1:65" s="13" customFormat="1" ht="11.25">
      <c r="B441" s="197"/>
      <c r="C441" s="198"/>
      <c r="D441" s="199" t="s">
        <v>150</v>
      </c>
      <c r="E441" s="200" t="s">
        <v>1</v>
      </c>
      <c r="F441" s="201" t="s">
        <v>570</v>
      </c>
      <c r="G441" s="198"/>
      <c r="H441" s="200" t="s">
        <v>1</v>
      </c>
      <c r="I441" s="202"/>
      <c r="J441" s="198"/>
      <c r="K441" s="198"/>
      <c r="L441" s="203"/>
      <c r="M441" s="204"/>
      <c r="N441" s="205"/>
      <c r="O441" s="205"/>
      <c r="P441" s="205"/>
      <c r="Q441" s="205"/>
      <c r="R441" s="205"/>
      <c r="S441" s="205"/>
      <c r="T441" s="206"/>
      <c r="AT441" s="207" t="s">
        <v>150</v>
      </c>
      <c r="AU441" s="207" t="s">
        <v>148</v>
      </c>
      <c r="AV441" s="13" t="s">
        <v>81</v>
      </c>
      <c r="AW441" s="13" t="s">
        <v>31</v>
      </c>
      <c r="AX441" s="13" t="s">
        <v>73</v>
      </c>
      <c r="AY441" s="207" t="s">
        <v>140</v>
      </c>
    </row>
    <row r="442" spans="1:65" s="14" customFormat="1" ht="11.25">
      <c r="B442" s="208"/>
      <c r="C442" s="209"/>
      <c r="D442" s="199" t="s">
        <v>150</v>
      </c>
      <c r="E442" s="210" t="s">
        <v>1</v>
      </c>
      <c r="F442" s="211" t="s">
        <v>141</v>
      </c>
      <c r="G442" s="209"/>
      <c r="H442" s="212">
        <v>3</v>
      </c>
      <c r="I442" s="213"/>
      <c r="J442" s="209"/>
      <c r="K442" s="209"/>
      <c r="L442" s="214"/>
      <c r="M442" s="215"/>
      <c r="N442" s="216"/>
      <c r="O442" s="216"/>
      <c r="P442" s="216"/>
      <c r="Q442" s="216"/>
      <c r="R442" s="216"/>
      <c r="S442" s="216"/>
      <c r="T442" s="217"/>
      <c r="AT442" s="218" t="s">
        <v>150</v>
      </c>
      <c r="AU442" s="218" t="s">
        <v>148</v>
      </c>
      <c r="AV442" s="14" t="s">
        <v>148</v>
      </c>
      <c r="AW442" s="14" t="s">
        <v>31</v>
      </c>
      <c r="AX442" s="14" t="s">
        <v>73</v>
      </c>
      <c r="AY442" s="218" t="s">
        <v>140</v>
      </c>
    </row>
    <row r="443" spans="1:65" s="13" customFormat="1" ht="11.25">
      <c r="B443" s="197"/>
      <c r="C443" s="198"/>
      <c r="D443" s="199" t="s">
        <v>150</v>
      </c>
      <c r="E443" s="200" t="s">
        <v>1</v>
      </c>
      <c r="F443" s="201" t="s">
        <v>393</v>
      </c>
      <c r="G443" s="198"/>
      <c r="H443" s="200" t="s">
        <v>1</v>
      </c>
      <c r="I443" s="202"/>
      <c r="J443" s="198"/>
      <c r="K443" s="198"/>
      <c r="L443" s="203"/>
      <c r="M443" s="204"/>
      <c r="N443" s="205"/>
      <c r="O443" s="205"/>
      <c r="P443" s="205"/>
      <c r="Q443" s="205"/>
      <c r="R443" s="205"/>
      <c r="S443" s="205"/>
      <c r="T443" s="206"/>
      <c r="AT443" s="207" t="s">
        <v>150</v>
      </c>
      <c r="AU443" s="207" t="s">
        <v>148</v>
      </c>
      <c r="AV443" s="13" t="s">
        <v>81</v>
      </c>
      <c r="AW443" s="13" t="s">
        <v>31</v>
      </c>
      <c r="AX443" s="13" t="s">
        <v>73</v>
      </c>
      <c r="AY443" s="207" t="s">
        <v>140</v>
      </c>
    </row>
    <row r="444" spans="1:65" s="14" customFormat="1" ht="11.25">
      <c r="B444" s="208"/>
      <c r="C444" s="209"/>
      <c r="D444" s="199" t="s">
        <v>150</v>
      </c>
      <c r="E444" s="210" t="s">
        <v>1</v>
      </c>
      <c r="F444" s="211" t="s">
        <v>394</v>
      </c>
      <c r="G444" s="209"/>
      <c r="H444" s="212">
        <v>3</v>
      </c>
      <c r="I444" s="213"/>
      <c r="J444" s="209"/>
      <c r="K444" s="209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150</v>
      </c>
      <c r="AU444" s="218" t="s">
        <v>148</v>
      </c>
      <c r="AV444" s="14" t="s">
        <v>148</v>
      </c>
      <c r="AW444" s="14" t="s">
        <v>31</v>
      </c>
      <c r="AX444" s="14" t="s">
        <v>73</v>
      </c>
      <c r="AY444" s="218" t="s">
        <v>140</v>
      </c>
    </row>
    <row r="445" spans="1:65" s="15" customFormat="1" ht="11.25">
      <c r="B445" s="230"/>
      <c r="C445" s="231"/>
      <c r="D445" s="199" t="s">
        <v>150</v>
      </c>
      <c r="E445" s="232" t="s">
        <v>1</v>
      </c>
      <c r="F445" s="233" t="s">
        <v>201</v>
      </c>
      <c r="G445" s="231"/>
      <c r="H445" s="234">
        <v>6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AT445" s="240" t="s">
        <v>150</v>
      </c>
      <c r="AU445" s="240" t="s">
        <v>148</v>
      </c>
      <c r="AV445" s="15" t="s">
        <v>147</v>
      </c>
      <c r="AW445" s="15" t="s">
        <v>31</v>
      </c>
      <c r="AX445" s="15" t="s">
        <v>81</v>
      </c>
      <c r="AY445" s="240" t="s">
        <v>140</v>
      </c>
    </row>
    <row r="446" spans="1:65" s="2" customFormat="1" ht="16.5" customHeight="1">
      <c r="A446" s="34"/>
      <c r="B446" s="35"/>
      <c r="C446" s="183" t="s">
        <v>571</v>
      </c>
      <c r="D446" s="183" t="s">
        <v>143</v>
      </c>
      <c r="E446" s="184" t="s">
        <v>572</v>
      </c>
      <c r="F446" s="185" t="s">
        <v>573</v>
      </c>
      <c r="G446" s="186" t="s">
        <v>249</v>
      </c>
      <c r="H446" s="187">
        <v>2</v>
      </c>
      <c r="I446" s="188"/>
      <c r="J446" s="189">
        <f>ROUND(I446*H446,2)</f>
        <v>0</v>
      </c>
      <c r="K446" s="190"/>
      <c r="L446" s="39"/>
      <c r="M446" s="191" t="s">
        <v>1</v>
      </c>
      <c r="N446" s="192" t="s">
        <v>39</v>
      </c>
      <c r="O446" s="71"/>
      <c r="P446" s="193">
        <f>O446*H446</f>
        <v>0</v>
      </c>
      <c r="Q446" s="193">
        <v>7.1000000000000002E-4</v>
      </c>
      <c r="R446" s="193">
        <f>Q446*H446</f>
        <v>1.42E-3</v>
      </c>
      <c r="S446" s="193">
        <v>0</v>
      </c>
      <c r="T446" s="194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5" t="s">
        <v>262</v>
      </c>
      <c r="AT446" s="195" t="s">
        <v>143</v>
      </c>
      <c r="AU446" s="195" t="s">
        <v>148</v>
      </c>
      <c r="AY446" s="17" t="s">
        <v>140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7" t="s">
        <v>148</v>
      </c>
      <c r="BK446" s="196">
        <f>ROUND(I446*H446,2)</f>
        <v>0</v>
      </c>
      <c r="BL446" s="17" t="s">
        <v>262</v>
      </c>
      <c r="BM446" s="195" t="s">
        <v>574</v>
      </c>
    </row>
    <row r="447" spans="1:65" s="13" customFormat="1" ht="11.25">
      <c r="B447" s="197"/>
      <c r="C447" s="198"/>
      <c r="D447" s="199" t="s">
        <v>150</v>
      </c>
      <c r="E447" s="200" t="s">
        <v>1</v>
      </c>
      <c r="F447" s="201" t="s">
        <v>575</v>
      </c>
      <c r="G447" s="198"/>
      <c r="H447" s="200" t="s">
        <v>1</v>
      </c>
      <c r="I447" s="202"/>
      <c r="J447" s="198"/>
      <c r="K447" s="198"/>
      <c r="L447" s="203"/>
      <c r="M447" s="204"/>
      <c r="N447" s="205"/>
      <c r="O447" s="205"/>
      <c r="P447" s="205"/>
      <c r="Q447" s="205"/>
      <c r="R447" s="205"/>
      <c r="S447" s="205"/>
      <c r="T447" s="206"/>
      <c r="AT447" s="207" t="s">
        <v>150</v>
      </c>
      <c r="AU447" s="207" t="s">
        <v>148</v>
      </c>
      <c r="AV447" s="13" t="s">
        <v>81</v>
      </c>
      <c r="AW447" s="13" t="s">
        <v>31</v>
      </c>
      <c r="AX447" s="13" t="s">
        <v>73</v>
      </c>
      <c r="AY447" s="207" t="s">
        <v>140</v>
      </c>
    </row>
    <row r="448" spans="1:65" s="14" customFormat="1" ht="11.25">
      <c r="B448" s="208"/>
      <c r="C448" s="209"/>
      <c r="D448" s="199" t="s">
        <v>150</v>
      </c>
      <c r="E448" s="210" t="s">
        <v>1</v>
      </c>
      <c r="F448" s="211" t="s">
        <v>148</v>
      </c>
      <c r="G448" s="209"/>
      <c r="H448" s="212">
        <v>2</v>
      </c>
      <c r="I448" s="213"/>
      <c r="J448" s="209"/>
      <c r="K448" s="209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150</v>
      </c>
      <c r="AU448" s="218" t="s">
        <v>148</v>
      </c>
      <c r="AV448" s="14" t="s">
        <v>148</v>
      </c>
      <c r="AW448" s="14" t="s">
        <v>31</v>
      </c>
      <c r="AX448" s="14" t="s">
        <v>81</v>
      </c>
      <c r="AY448" s="218" t="s">
        <v>140</v>
      </c>
    </row>
    <row r="449" spans="1:65" s="2" customFormat="1" ht="16.5" customHeight="1">
      <c r="A449" s="34"/>
      <c r="B449" s="35"/>
      <c r="C449" s="183" t="s">
        <v>576</v>
      </c>
      <c r="D449" s="183" t="s">
        <v>143</v>
      </c>
      <c r="E449" s="184" t="s">
        <v>577</v>
      </c>
      <c r="F449" s="185" t="s">
        <v>578</v>
      </c>
      <c r="G449" s="186" t="s">
        <v>249</v>
      </c>
      <c r="H449" s="187">
        <v>1</v>
      </c>
      <c r="I449" s="188"/>
      <c r="J449" s="189">
        <f>ROUND(I449*H449,2)</f>
        <v>0</v>
      </c>
      <c r="K449" s="190"/>
      <c r="L449" s="39"/>
      <c r="M449" s="191" t="s">
        <v>1</v>
      </c>
      <c r="N449" s="192" t="s">
        <v>39</v>
      </c>
      <c r="O449" s="71"/>
      <c r="P449" s="193">
        <f>O449*H449</f>
        <v>0</v>
      </c>
      <c r="Q449" s="193">
        <v>2.2399999999999998E-3</v>
      </c>
      <c r="R449" s="193">
        <f>Q449*H449</f>
        <v>2.2399999999999998E-3</v>
      </c>
      <c r="S449" s="193">
        <v>0</v>
      </c>
      <c r="T449" s="194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5" t="s">
        <v>262</v>
      </c>
      <c r="AT449" s="195" t="s">
        <v>143</v>
      </c>
      <c r="AU449" s="195" t="s">
        <v>148</v>
      </c>
      <c r="AY449" s="17" t="s">
        <v>140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7" t="s">
        <v>148</v>
      </c>
      <c r="BK449" s="196">
        <f>ROUND(I449*H449,2)</f>
        <v>0</v>
      </c>
      <c r="BL449" s="17" t="s">
        <v>262</v>
      </c>
      <c r="BM449" s="195" t="s">
        <v>579</v>
      </c>
    </row>
    <row r="450" spans="1:65" s="13" customFormat="1" ht="11.25">
      <c r="B450" s="197"/>
      <c r="C450" s="198"/>
      <c r="D450" s="199" t="s">
        <v>150</v>
      </c>
      <c r="E450" s="200" t="s">
        <v>1</v>
      </c>
      <c r="F450" s="201" t="s">
        <v>191</v>
      </c>
      <c r="G450" s="198"/>
      <c r="H450" s="200" t="s">
        <v>1</v>
      </c>
      <c r="I450" s="202"/>
      <c r="J450" s="198"/>
      <c r="K450" s="198"/>
      <c r="L450" s="203"/>
      <c r="M450" s="204"/>
      <c r="N450" s="205"/>
      <c r="O450" s="205"/>
      <c r="P450" s="205"/>
      <c r="Q450" s="205"/>
      <c r="R450" s="205"/>
      <c r="S450" s="205"/>
      <c r="T450" s="206"/>
      <c r="AT450" s="207" t="s">
        <v>150</v>
      </c>
      <c r="AU450" s="207" t="s">
        <v>148</v>
      </c>
      <c r="AV450" s="13" t="s">
        <v>81</v>
      </c>
      <c r="AW450" s="13" t="s">
        <v>31</v>
      </c>
      <c r="AX450" s="13" t="s">
        <v>73</v>
      </c>
      <c r="AY450" s="207" t="s">
        <v>140</v>
      </c>
    </row>
    <row r="451" spans="1:65" s="14" customFormat="1" ht="11.25">
      <c r="B451" s="208"/>
      <c r="C451" s="209"/>
      <c r="D451" s="199" t="s">
        <v>150</v>
      </c>
      <c r="E451" s="210" t="s">
        <v>1</v>
      </c>
      <c r="F451" s="211" t="s">
        <v>81</v>
      </c>
      <c r="G451" s="209"/>
      <c r="H451" s="212">
        <v>1</v>
      </c>
      <c r="I451" s="213"/>
      <c r="J451" s="209"/>
      <c r="K451" s="209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150</v>
      </c>
      <c r="AU451" s="218" t="s">
        <v>148</v>
      </c>
      <c r="AV451" s="14" t="s">
        <v>148</v>
      </c>
      <c r="AW451" s="14" t="s">
        <v>31</v>
      </c>
      <c r="AX451" s="14" t="s">
        <v>81</v>
      </c>
      <c r="AY451" s="218" t="s">
        <v>140</v>
      </c>
    </row>
    <row r="452" spans="1:65" s="2" customFormat="1" ht="16.5" customHeight="1">
      <c r="A452" s="34"/>
      <c r="B452" s="35"/>
      <c r="C452" s="183" t="s">
        <v>580</v>
      </c>
      <c r="D452" s="183" t="s">
        <v>143</v>
      </c>
      <c r="E452" s="184" t="s">
        <v>581</v>
      </c>
      <c r="F452" s="185" t="s">
        <v>582</v>
      </c>
      <c r="G452" s="186" t="s">
        <v>279</v>
      </c>
      <c r="H452" s="187">
        <v>1</v>
      </c>
      <c r="I452" s="188"/>
      <c r="J452" s="189">
        <f>ROUND(I452*H452,2)</f>
        <v>0</v>
      </c>
      <c r="K452" s="190"/>
      <c r="L452" s="39"/>
      <c r="M452" s="191" t="s">
        <v>1</v>
      </c>
      <c r="N452" s="192" t="s">
        <v>39</v>
      </c>
      <c r="O452" s="71"/>
      <c r="P452" s="193">
        <f>O452*H452</f>
        <v>0</v>
      </c>
      <c r="Q452" s="193">
        <v>0</v>
      </c>
      <c r="R452" s="193">
        <f>Q452*H452</f>
        <v>0</v>
      </c>
      <c r="S452" s="193">
        <v>0</v>
      </c>
      <c r="T452" s="194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5" t="s">
        <v>262</v>
      </c>
      <c r="AT452" s="195" t="s">
        <v>143</v>
      </c>
      <c r="AU452" s="195" t="s">
        <v>148</v>
      </c>
      <c r="AY452" s="17" t="s">
        <v>140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7" t="s">
        <v>148</v>
      </c>
      <c r="BK452" s="196">
        <f>ROUND(I452*H452,2)</f>
        <v>0</v>
      </c>
      <c r="BL452" s="17" t="s">
        <v>262</v>
      </c>
      <c r="BM452" s="195" t="s">
        <v>583</v>
      </c>
    </row>
    <row r="453" spans="1:65" s="13" customFormat="1" ht="11.25">
      <c r="B453" s="197"/>
      <c r="C453" s="198"/>
      <c r="D453" s="199" t="s">
        <v>150</v>
      </c>
      <c r="E453" s="200" t="s">
        <v>1</v>
      </c>
      <c r="F453" s="201" t="s">
        <v>565</v>
      </c>
      <c r="G453" s="198"/>
      <c r="H453" s="200" t="s">
        <v>1</v>
      </c>
      <c r="I453" s="202"/>
      <c r="J453" s="198"/>
      <c r="K453" s="198"/>
      <c r="L453" s="203"/>
      <c r="M453" s="204"/>
      <c r="N453" s="205"/>
      <c r="O453" s="205"/>
      <c r="P453" s="205"/>
      <c r="Q453" s="205"/>
      <c r="R453" s="205"/>
      <c r="S453" s="205"/>
      <c r="T453" s="206"/>
      <c r="AT453" s="207" t="s">
        <v>150</v>
      </c>
      <c r="AU453" s="207" t="s">
        <v>148</v>
      </c>
      <c r="AV453" s="13" t="s">
        <v>81</v>
      </c>
      <c r="AW453" s="13" t="s">
        <v>31</v>
      </c>
      <c r="AX453" s="13" t="s">
        <v>73</v>
      </c>
      <c r="AY453" s="207" t="s">
        <v>140</v>
      </c>
    </row>
    <row r="454" spans="1:65" s="14" customFormat="1" ht="11.25">
      <c r="B454" s="208"/>
      <c r="C454" s="209"/>
      <c r="D454" s="199" t="s">
        <v>150</v>
      </c>
      <c r="E454" s="210" t="s">
        <v>1</v>
      </c>
      <c r="F454" s="211" t="s">
        <v>81</v>
      </c>
      <c r="G454" s="209"/>
      <c r="H454" s="212">
        <v>1</v>
      </c>
      <c r="I454" s="213"/>
      <c r="J454" s="209"/>
      <c r="K454" s="209"/>
      <c r="L454" s="214"/>
      <c r="M454" s="215"/>
      <c r="N454" s="216"/>
      <c r="O454" s="216"/>
      <c r="P454" s="216"/>
      <c r="Q454" s="216"/>
      <c r="R454" s="216"/>
      <c r="S454" s="216"/>
      <c r="T454" s="217"/>
      <c r="AT454" s="218" t="s">
        <v>150</v>
      </c>
      <c r="AU454" s="218" t="s">
        <v>148</v>
      </c>
      <c r="AV454" s="14" t="s">
        <v>148</v>
      </c>
      <c r="AW454" s="14" t="s">
        <v>31</v>
      </c>
      <c r="AX454" s="14" t="s">
        <v>81</v>
      </c>
      <c r="AY454" s="218" t="s">
        <v>140</v>
      </c>
    </row>
    <row r="455" spans="1:65" s="2" customFormat="1" ht="16.5" customHeight="1">
      <c r="A455" s="34"/>
      <c r="B455" s="35"/>
      <c r="C455" s="183" t="s">
        <v>584</v>
      </c>
      <c r="D455" s="183" t="s">
        <v>143</v>
      </c>
      <c r="E455" s="184" t="s">
        <v>585</v>
      </c>
      <c r="F455" s="185" t="s">
        <v>586</v>
      </c>
      <c r="G455" s="186" t="s">
        <v>279</v>
      </c>
      <c r="H455" s="187">
        <v>5</v>
      </c>
      <c r="I455" s="188"/>
      <c r="J455" s="189">
        <f>ROUND(I455*H455,2)</f>
        <v>0</v>
      </c>
      <c r="K455" s="190"/>
      <c r="L455" s="39"/>
      <c r="M455" s="191" t="s">
        <v>1</v>
      </c>
      <c r="N455" s="192" t="s">
        <v>39</v>
      </c>
      <c r="O455" s="71"/>
      <c r="P455" s="193">
        <f>O455*H455</f>
        <v>0</v>
      </c>
      <c r="Q455" s="193">
        <v>0</v>
      </c>
      <c r="R455" s="193">
        <f>Q455*H455</f>
        <v>0</v>
      </c>
      <c r="S455" s="193">
        <v>0</v>
      </c>
      <c r="T455" s="194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5" t="s">
        <v>262</v>
      </c>
      <c r="AT455" s="195" t="s">
        <v>143</v>
      </c>
      <c r="AU455" s="195" t="s">
        <v>148</v>
      </c>
      <c r="AY455" s="17" t="s">
        <v>140</v>
      </c>
      <c r="BE455" s="196">
        <f>IF(N455="základní",J455,0)</f>
        <v>0</v>
      </c>
      <c r="BF455" s="196">
        <f>IF(N455="snížená",J455,0)</f>
        <v>0</v>
      </c>
      <c r="BG455" s="196">
        <f>IF(N455="zákl. přenesená",J455,0)</f>
        <v>0</v>
      </c>
      <c r="BH455" s="196">
        <f>IF(N455="sníž. přenesená",J455,0)</f>
        <v>0</v>
      </c>
      <c r="BI455" s="196">
        <f>IF(N455="nulová",J455,0)</f>
        <v>0</v>
      </c>
      <c r="BJ455" s="17" t="s">
        <v>148</v>
      </c>
      <c r="BK455" s="196">
        <f>ROUND(I455*H455,2)</f>
        <v>0</v>
      </c>
      <c r="BL455" s="17" t="s">
        <v>262</v>
      </c>
      <c r="BM455" s="195" t="s">
        <v>587</v>
      </c>
    </row>
    <row r="456" spans="1:65" s="13" customFormat="1" ht="11.25">
      <c r="B456" s="197"/>
      <c r="C456" s="198"/>
      <c r="D456" s="199" t="s">
        <v>150</v>
      </c>
      <c r="E456" s="200" t="s">
        <v>1</v>
      </c>
      <c r="F456" s="201" t="s">
        <v>570</v>
      </c>
      <c r="G456" s="198"/>
      <c r="H456" s="200" t="s">
        <v>1</v>
      </c>
      <c r="I456" s="202"/>
      <c r="J456" s="198"/>
      <c r="K456" s="198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150</v>
      </c>
      <c r="AU456" s="207" t="s">
        <v>148</v>
      </c>
      <c r="AV456" s="13" t="s">
        <v>81</v>
      </c>
      <c r="AW456" s="13" t="s">
        <v>31</v>
      </c>
      <c r="AX456" s="13" t="s">
        <v>73</v>
      </c>
      <c r="AY456" s="207" t="s">
        <v>140</v>
      </c>
    </row>
    <row r="457" spans="1:65" s="14" customFormat="1" ht="11.25">
      <c r="B457" s="208"/>
      <c r="C457" s="209"/>
      <c r="D457" s="199" t="s">
        <v>150</v>
      </c>
      <c r="E457" s="210" t="s">
        <v>1</v>
      </c>
      <c r="F457" s="211" t="s">
        <v>588</v>
      </c>
      <c r="G457" s="209"/>
      <c r="H457" s="212">
        <v>2</v>
      </c>
      <c r="I457" s="213"/>
      <c r="J457" s="209"/>
      <c r="K457" s="209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150</v>
      </c>
      <c r="AU457" s="218" t="s">
        <v>148</v>
      </c>
      <c r="AV457" s="14" t="s">
        <v>148</v>
      </c>
      <c r="AW457" s="14" t="s">
        <v>31</v>
      </c>
      <c r="AX457" s="14" t="s">
        <v>73</v>
      </c>
      <c r="AY457" s="218" t="s">
        <v>140</v>
      </c>
    </row>
    <row r="458" spans="1:65" s="13" customFormat="1" ht="11.25">
      <c r="B458" s="197"/>
      <c r="C458" s="198"/>
      <c r="D458" s="199" t="s">
        <v>150</v>
      </c>
      <c r="E458" s="200" t="s">
        <v>1</v>
      </c>
      <c r="F458" s="201" t="s">
        <v>393</v>
      </c>
      <c r="G458" s="198"/>
      <c r="H458" s="200" t="s">
        <v>1</v>
      </c>
      <c r="I458" s="202"/>
      <c r="J458" s="198"/>
      <c r="K458" s="198"/>
      <c r="L458" s="203"/>
      <c r="M458" s="204"/>
      <c r="N458" s="205"/>
      <c r="O458" s="205"/>
      <c r="P458" s="205"/>
      <c r="Q458" s="205"/>
      <c r="R458" s="205"/>
      <c r="S458" s="205"/>
      <c r="T458" s="206"/>
      <c r="AT458" s="207" t="s">
        <v>150</v>
      </c>
      <c r="AU458" s="207" t="s">
        <v>148</v>
      </c>
      <c r="AV458" s="13" t="s">
        <v>81</v>
      </c>
      <c r="AW458" s="13" t="s">
        <v>31</v>
      </c>
      <c r="AX458" s="13" t="s">
        <v>73</v>
      </c>
      <c r="AY458" s="207" t="s">
        <v>140</v>
      </c>
    </row>
    <row r="459" spans="1:65" s="14" customFormat="1" ht="11.25">
      <c r="B459" s="208"/>
      <c r="C459" s="209"/>
      <c r="D459" s="199" t="s">
        <v>150</v>
      </c>
      <c r="E459" s="210" t="s">
        <v>1</v>
      </c>
      <c r="F459" s="211" t="s">
        <v>588</v>
      </c>
      <c r="G459" s="209"/>
      <c r="H459" s="212">
        <v>2</v>
      </c>
      <c r="I459" s="213"/>
      <c r="J459" s="209"/>
      <c r="K459" s="209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150</v>
      </c>
      <c r="AU459" s="218" t="s">
        <v>148</v>
      </c>
      <c r="AV459" s="14" t="s">
        <v>148</v>
      </c>
      <c r="AW459" s="14" t="s">
        <v>31</v>
      </c>
      <c r="AX459" s="14" t="s">
        <v>73</v>
      </c>
      <c r="AY459" s="218" t="s">
        <v>140</v>
      </c>
    </row>
    <row r="460" spans="1:65" s="13" customFormat="1" ht="11.25">
      <c r="B460" s="197"/>
      <c r="C460" s="198"/>
      <c r="D460" s="199" t="s">
        <v>150</v>
      </c>
      <c r="E460" s="200" t="s">
        <v>1</v>
      </c>
      <c r="F460" s="201" t="s">
        <v>575</v>
      </c>
      <c r="G460" s="198"/>
      <c r="H460" s="200" t="s">
        <v>1</v>
      </c>
      <c r="I460" s="202"/>
      <c r="J460" s="198"/>
      <c r="K460" s="198"/>
      <c r="L460" s="203"/>
      <c r="M460" s="204"/>
      <c r="N460" s="205"/>
      <c r="O460" s="205"/>
      <c r="P460" s="205"/>
      <c r="Q460" s="205"/>
      <c r="R460" s="205"/>
      <c r="S460" s="205"/>
      <c r="T460" s="206"/>
      <c r="AT460" s="207" t="s">
        <v>150</v>
      </c>
      <c r="AU460" s="207" t="s">
        <v>148</v>
      </c>
      <c r="AV460" s="13" t="s">
        <v>81</v>
      </c>
      <c r="AW460" s="13" t="s">
        <v>31</v>
      </c>
      <c r="AX460" s="13" t="s">
        <v>73</v>
      </c>
      <c r="AY460" s="207" t="s">
        <v>140</v>
      </c>
    </row>
    <row r="461" spans="1:65" s="14" customFormat="1" ht="11.25">
      <c r="B461" s="208"/>
      <c r="C461" s="209"/>
      <c r="D461" s="199" t="s">
        <v>150</v>
      </c>
      <c r="E461" s="210" t="s">
        <v>1</v>
      </c>
      <c r="F461" s="211" t="s">
        <v>81</v>
      </c>
      <c r="G461" s="209"/>
      <c r="H461" s="212">
        <v>1</v>
      </c>
      <c r="I461" s="213"/>
      <c r="J461" s="209"/>
      <c r="K461" s="209"/>
      <c r="L461" s="214"/>
      <c r="M461" s="215"/>
      <c r="N461" s="216"/>
      <c r="O461" s="216"/>
      <c r="P461" s="216"/>
      <c r="Q461" s="216"/>
      <c r="R461" s="216"/>
      <c r="S461" s="216"/>
      <c r="T461" s="217"/>
      <c r="AT461" s="218" t="s">
        <v>150</v>
      </c>
      <c r="AU461" s="218" t="s">
        <v>148</v>
      </c>
      <c r="AV461" s="14" t="s">
        <v>148</v>
      </c>
      <c r="AW461" s="14" t="s">
        <v>31</v>
      </c>
      <c r="AX461" s="14" t="s">
        <v>73</v>
      </c>
      <c r="AY461" s="218" t="s">
        <v>140</v>
      </c>
    </row>
    <row r="462" spans="1:65" s="15" customFormat="1" ht="11.25">
      <c r="B462" s="230"/>
      <c r="C462" s="231"/>
      <c r="D462" s="199" t="s">
        <v>150</v>
      </c>
      <c r="E462" s="232" t="s">
        <v>1</v>
      </c>
      <c r="F462" s="233" t="s">
        <v>201</v>
      </c>
      <c r="G462" s="231"/>
      <c r="H462" s="234">
        <v>5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AT462" s="240" t="s">
        <v>150</v>
      </c>
      <c r="AU462" s="240" t="s">
        <v>148</v>
      </c>
      <c r="AV462" s="15" t="s">
        <v>147</v>
      </c>
      <c r="AW462" s="15" t="s">
        <v>31</v>
      </c>
      <c r="AX462" s="15" t="s">
        <v>81</v>
      </c>
      <c r="AY462" s="240" t="s">
        <v>140</v>
      </c>
    </row>
    <row r="463" spans="1:65" s="2" customFormat="1" ht="21.75" customHeight="1">
      <c r="A463" s="34"/>
      <c r="B463" s="35"/>
      <c r="C463" s="183" t="s">
        <v>589</v>
      </c>
      <c r="D463" s="183" t="s">
        <v>143</v>
      </c>
      <c r="E463" s="184" t="s">
        <v>590</v>
      </c>
      <c r="F463" s="185" t="s">
        <v>591</v>
      </c>
      <c r="G463" s="186" t="s">
        <v>279</v>
      </c>
      <c r="H463" s="187">
        <v>1</v>
      </c>
      <c r="I463" s="188"/>
      <c r="J463" s="189">
        <f>ROUND(I463*H463,2)</f>
        <v>0</v>
      </c>
      <c r="K463" s="190"/>
      <c r="L463" s="39"/>
      <c r="M463" s="191" t="s">
        <v>1</v>
      </c>
      <c r="N463" s="192" t="s">
        <v>39</v>
      </c>
      <c r="O463" s="71"/>
      <c r="P463" s="193">
        <f>O463*H463</f>
        <v>0</v>
      </c>
      <c r="Q463" s="193">
        <v>0</v>
      </c>
      <c r="R463" s="193">
        <f>Q463*H463</f>
        <v>0</v>
      </c>
      <c r="S463" s="193">
        <v>0</v>
      </c>
      <c r="T463" s="194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5" t="s">
        <v>262</v>
      </c>
      <c r="AT463" s="195" t="s">
        <v>143</v>
      </c>
      <c r="AU463" s="195" t="s">
        <v>148</v>
      </c>
      <c r="AY463" s="17" t="s">
        <v>140</v>
      </c>
      <c r="BE463" s="196">
        <f>IF(N463="základní",J463,0)</f>
        <v>0</v>
      </c>
      <c r="BF463" s="196">
        <f>IF(N463="snížená",J463,0)</f>
        <v>0</v>
      </c>
      <c r="BG463" s="196">
        <f>IF(N463="zákl. přenesená",J463,0)</f>
        <v>0</v>
      </c>
      <c r="BH463" s="196">
        <f>IF(N463="sníž. přenesená",J463,0)</f>
        <v>0</v>
      </c>
      <c r="BI463" s="196">
        <f>IF(N463="nulová",J463,0)</f>
        <v>0</v>
      </c>
      <c r="BJ463" s="17" t="s">
        <v>148</v>
      </c>
      <c r="BK463" s="196">
        <f>ROUND(I463*H463,2)</f>
        <v>0</v>
      </c>
      <c r="BL463" s="17" t="s">
        <v>262</v>
      </c>
      <c r="BM463" s="195" t="s">
        <v>592</v>
      </c>
    </row>
    <row r="464" spans="1:65" s="13" customFormat="1" ht="11.25">
      <c r="B464" s="197"/>
      <c r="C464" s="198"/>
      <c r="D464" s="199" t="s">
        <v>150</v>
      </c>
      <c r="E464" s="200" t="s">
        <v>1</v>
      </c>
      <c r="F464" s="201" t="s">
        <v>191</v>
      </c>
      <c r="G464" s="198"/>
      <c r="H464" s="200" t="s">
        <v>1</v>
      </c>
      <c r="I464" s="202"/>
      <c r="J464" s="198"/>
      <c r="K464" s="198"/>
      <c r="L464" s="203"/>
      <c r="M464" s="204"/>
      <c r="N464" s="205"/>
      <c r="O464" s="205"/>
      <c r="P464" s="205"/>
      <c r="Q464" s="205"/>
      <c r="R464" s="205"/>
      <c r="S464" s="205"/>
      <c r="T464" s="206"/>
      <c r="AT464" s="207" t="s">
        <v>150</v>
      </c>
      <c r="AU464" s="207" t="s">
        <v>148</v>
      </c>
      <c r="AV464" s="13" t="s">
        <v>81</v>
      </c>
      <c r="AW464" s="13" t="s">
        <v>31</v>
      </c>
      <c r="AX464" s="13" t="s">
        <v>73</v>
      </c>
      <c r="AY464" s="207" t="s">
        <v>140</v>
      </c>
    </row>
    <row r="465" spans="1:65" s="14" customFormat="1" ht="11.25">
      <c r="B465" s="208"/>
      <c r="C465" s="209"/>
      <c r="D465" s="199" t="s">
        <v>150</v>
      </c>
      <c r="E465" s="210" t="s">
        <v>1</v>
      </c>
      <c r="F465" s="211" t="s">
        <v>81</v>
      </c>
      <c r="G465" s="209"/>
      <c r="H465" s="212">
        <v>1</v>
      </c>
      <c r="I465" s="213"/>
      <c r="J465" s="209"/>
      <c r="K465" s="209"/>
      <c r="L465" s="214"/>
      <c r="M465" s="215"/>
      <c r="N465" s="216"/>
      <c r="O465" s="216"/>
      <c r="P465" s="216"/>
      <c r="Q465" s="216"/>
      <c r="R465" s="216"/>
      <c r="S465" s="216"/>
      <c r="T465" s="217"/>
      <c r="AT465" s="218" t="s">
        <v>150</v>
      </c>
      <c r="AU465" s="218" t="s">
        <v>148</v>
      </c>
      <c r="AV465" s="14" t="s">
        <v>148</v>
      </c>
      <c r="AW465" s="14" t="s">
        <v>31</v>
      </c>
      <c r="AX465" s="14" t="s">
        <v>81</v>
      </c>
      <c r="AY465" s="218" t="s">
        <v>140</v>
      </c>
    </row>
    <row r="466" spans="1:65" s="2" customFormat="1" ht="24.2" customHeight="1">
      <c r="A466" s="34"/>
      <c r="B466" s="35"/>
      <c r="C466" s="183" t="s">
        <v>593</v>
      </c>
      <c r="D466" s="183" t="s">
        <v>143</v>
      </c>
      <c r="E466" s="184" t="s">
        <v>594</v>
      </c>
      <c r="F466" s="185" t="s">
        <v>595</v>
      </c>
      <c r="G466" s="186" t="s">
        <v>279</v>
      </c>
      <c r="H466" s="187">
        <v>2</v>
      </c>
      <c r="I466" s="188"/>
      <c r="J466" s="189">
        <f t="shared" ref="J466:J471" si="0">ROUND(I466*H466,2)</f>
        <v>0</v>
      </c>
      <c r="K466" s="190"/>
      <c r="L466" s="39"/>
      <c r="M466" s="191" t="s">
        <v>1</v>
      </c>
      <c r="N466" s="192" t="s">
        <v>39</v>
      </c>
      <c r="O466" s="71"/>
      <c r="P466" s="193">
        <f t="shared" ref="P466:P471" si="1">O466*H466</f>
        <v>0</v>
      </c>
      <c r="Q466" s="193">
        <v>6.0000000000000002E-5</v>
      </c>
      <c r="R466" s="193">
        <f t="shared" ref="R466:R471" si="2">Q466*H466</f>
        <v>1.2E-4</v>
      </c>
      <c r="S466" s="193">
        <v>0</v>
      </c>
      <c r="T466" s="194">
        <f t="shared" ref="T466:T471" si="3"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5" t="s">
        <v>262</v>
      </c>
      <c r="AT466" s="195" t="s">
        <v>143</v>
      </c>
      <c r="AU466" s="195" t="s">
        <v>148</v>
      </c>
      <c r="AY466" s="17" t="s">
        <v>140</v>
      </c>
      <c r="BE466" s="196">
        <f t="shared" ref="BE466:BE471" si="4">IF(N466="základní",J466,0)</f>
        <v>0</v>
      </c>
      <c r="BF466" s="196">
        <f t="shared" ref="BF466:BF471" si="5">IF(N466="snížená",J466,0)</f>
        <v>0</v>
      </c>
      <c r="BG466" s="196">
        <f t="shared" ref="BG466:BG471" si="6">IF(N466="zákl. přenesená",J466,0)</f>
        <v>0</v>
      </c>
      <c r="BH466" s="196">
        <f t="shared" ref="BH466:BH471" si="7">IF(N466="sníž. přenesená",J466,0)</f>
        <v>0</v>
      </c>
      <c r="BI466" s="196">
        <f t="shared" ref="BI466:BI471" si="8">IF(N466="nulová",J466,0)</f>
        <v>0</v>
      </c>
      <c r="BJ466" s="17" t="s">
        <v>148</v>
      </c>
      <c r="BK466" s="196">
        <f t="shared" ref="BK466:BK471" si="9">ROUND(I466*H466,2)</f>
        <v>0</v>
      </c>
      <c r="BL466" s="17" t="s">
        <v>262</v>
      </c>
      <c r="BM466" s="195" t="s">
        <v>596</v>
      </c>
    </row>
    <row r="467" spans="1:65" s="2" customFormat="1" ht="24.2" customHeight="1">
      <c r="A467" s="34"/>
      <c r="B467" s="35"/>
      <c r="C467" s="219" t="s">
        <v>597</v>
      </c>
      <c r="D467" s="219" t="s">
        <v>158</v>
      </c>
      <c r="E467" s="220" t="s">
        <v>598</v>
      </c>
      <c r="F467" s="221" t="s">
        <v>599</v>
      </c>
      <c r="G467" s="222" t="s">
        <v>279</v>
      </c>
      <c r="H467" s="223">
        <v>2</v>
      </c>
      <c r="I467" s="224"/>
      <c r="J467" s="225">
        <f t="shared" si="0"/>
        <v>0</v>
      </c>
      <c r="K467" s="226"/>
      <c r="L467" s="227"/>
      <c r="M467" s="228" t="s">
        <v>1</v>
      </c>
      <c r="N467" s="229" t="s">
        <v>39</v>
      </c>
      <c r="O467" s="71"/>
      <c r="P467" s="193">
        <f t="shared" si="1"/>
        <v>0</v>
      </c>
      <c r="Q467" s="193">
        <v>4.4999999999999999E-4</v>
      </c>
      <c r="R467" s="193">
        <f t="shared" si="2"/>
        <v>8.9999999999999998E-4</v>
      </c>
      <c r="S467" s="193">
        <v>0</v>
      </c>
      <c r="T467" s="194">
        <f t="shared" si="3"/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5" t="s">
        <v>349</v>
      </c>
      <c r="AT467" s="195" t="s">
        <v>158</v>
      </c>
      <c r="AU467" s="195" t="s">
        <v>148</v>
      </c>
      <c r="AY467" s="17" t="s">
        <v>140</v>
      </c>
      <c r="BE467" s="196">
        <f t="shared" si="4"/>
        <v>0</v>
      </c>
      <c r="BF467" s="196">
        <f t="shared" si="5"/>
        <v>0</v>
      </c>
      <c r="BG467" s="196">
        <f t="shared" si="6"/>
        <v>0</v>
      </c>
      <c r="BH467" s="196">
        <f t="shared" si="7"/>
        <v>0</v>
      </c>
      <c r="BI467" s="196">
        <f t="shared" si="8"/>
        <v>0</v>
      </c>
      <c r="BJ467" s="17" t="s">
        <v>148</v>
      </c>
      <c r="BK467" s="196">
        <f t="shared" si="9"/>
        <v>0</v>
      </c>
      <c r="BL467" s="17" t="s">
        <v>262</v>
      </c>
      <c r="BM467" s="195" t="s">
        <v>600</v>
      </c>
    </row>
    <row r="468" spans="1:65" s="2" customFormat="1" ht="21.75" customHeight="1">
      <c r="A468" s="34"/>
      <c r="B468" s="35"/>
      <c r="C468" s="183" t="s">
        <v>601</v>
      </c>
      <c r="D468" s="183" t="s">
        <v>143</v>
      </c>
      <c r="E468" s="184" t="s">
        <v>602</v>
      </c>
      <c r="F468" s="185" t="s">
        <v>603</v>
      </c>
      <c r="G468" s="186" t="s">
        <v>249</v>
      </c>
      <c r="H468" s="187">
        <v>11</v>
      </c>
      <c r="I468" s="188"/>
      <c r="J468" s="189">
        <f t="shared" si="0"/>
        <v>0</v>
      </c>
      <c r="K468" s="190"/>
      <c r="L468" s="39"/>
      <c r="M468" s="191" t="s">
        <v>1</v>
      </c>
      <c r="N468" s="192" t="s">
        <v>39</v>
      </c>
      <c r="O468" s="71"/>
      <c r="P468" s="193">
        <f t="shared" si="1"/>
        <v>0</v>
      </c>
      <c r="Q468" s="193">
        <v>0</v>
      </c>
      <c r="R468" s="193">
        <f t="shared" si="2"/>
        <v>0</v>
      </c>
      <c r="S468" s="193">
        <v>0</v>
      </c>
      <c r="T468" s="194">
        <f t="shared" si="3"/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95" t="s">
        <v>262</v>
      </c>
      <c r="AT468" s="195" t="s">
        <v>143</v>
      </c>
      <c r="AU468" s="195" t="s">
        <v>148</v>
      </c>
      <c r="AY468" s="17" t="s">
        <v>140</v>
      </c>
      <c r="BE468" s="196">
        <f t="shared" si="4"/>
        <v>0</v>
      </c>
      <c r="BF468" s="196">
        <f t="shared" si="5"/>
        <v>0</v>
      </c>
      <c r="BG468" s="196">
        <f t="shared" si="6"/>
        <v>0</v>
      </c>
      <c r="BH468" s="196">
        <f t="shared" si="7"/>
        <v>0</v>
      </c>
      <c r="BI468" s="196">
        <f t="shared" si="8"/>
        <v>0</v>
      </c>
      <c r="BJ468" s="17" t="s">
        <v>148</v>
      </c>
      <c r="BK468" s="196">
        <f t="shared" si="9"/>
        <v>0</v>
      </c>
      <c r="BL468" s="17" t="s">
        <v>262</v>
      </c>
      <c r="BM468" s="195" t="s">
        <v>604</v>
      </c>
    </row>
    <row r="469" spans="1:65" s="2" customFormat="1" ht="24.2" customHeight="1">
      <c r="A469" s="34"/>
      <c r="B469" s="35"/>
      <c r="C469" s="183" t="s">
        <v>605</v>
      </c>
      <c r="D469" s="183" t="s">
        <v>143</v>
      </c>
      <c r="E469" s="184" t="s">
        <v>606</v>
      </c>
      <c r="F469" s="185" t="s">
        <v>607</v>
      </c>
      <c r="G469" s="186" t="s">
        <v>279</v>
      </c>
      <c r="H469" s="187">
        <v>2</v>
      </c>
      <c r="I469" s="188"/>
      <c r="J469" s="189">
        <f t="shared" si="0"/>
        <v>0</v>
      </c>
      <c r="K469" s="190"/>
      <c r="L469" s="39"/>
      <c r="M469" s="191" t="s">
        <v>1</v>
      </c>
      <c r="N469" s="192" t="s">
        <v>39</v>
      </c>
      <c r="O469" s="71"/>
      <c r="P469" s="193">
        <f t="shared" si="1"/>
        <v>0</v>
      </c>
      <c r="Q469" s="193">
        <v>0</v>
      </c>
      <c r="R469" s="193">
        <f t="shared" si="2"/>
        <v>0</v>
      </c>
      <c r="S469" s="193">
        <v>0</v>
      </c>
      <c r="T469" s="194">
        <f t="shared" si="3"/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5" t="s">
        <v>262</v>
      </c>
      <c r="AT469" s="195" t="s">
        <v>143</v>
      </c>
      <c r="AU469" s="195" t="s">
        <v>148</v>
      </c>
      <c r="AY469" s="17" t="s">
        <v>140</v>
      </c>
      <c r="BE469" s="196">
        <f t="shared" si="4"/>
        <v>0</v>
      </c>
      <c r="BF469" s="196">
        <f t="shared" si="5"/>
        <v>0</v>
      </c>
      <c r="BG469" s="196">
        <f t="shared" si="6"/>
        <v>0</v>
      </c>
      <c r="BH469" s="196">
        <f t="shared" si="7"/>
        <v>0</v>
      </c>
      <c r="BI469" s="196">
        <f t="shared" si="8"/>
        <v>0</v>
      </c>
      <c r="BJ469" s="17" t="s">
        <v>148</v>
      </c>
      <c r="BK469" s="196">
        <f t="shared" si="9"/>
        <v>0</v>
      </c>
      <c r="BL469" s="17" t="s">
        <v>262</v>
      </c>
      <c r="BM469" s="195" t="s">
        <v>608</v>
      </c>
    </row>
    <row r="470" spans="1:65" s="2" customFormat="1" ht="33" customHeight="1">
      <c r="A470" s="34"/>
      <c r="B470" s="35"/>
      <c r="C470" s="183" t="s">
        <v>609</v>
      </c>
      <c r="D470" s="183" t="s">
        <v>143</v>
      </c>
      <c r="E470" s="184" t="s">
        <v>610</v>
      </c>
      <c r="F470" s="185" t="s">
        <v>611</v>
      </c>
      <c r="G470" s="186" t="s">
        <v>146</v>
      </c>
      <c r="H470" s="187">
        <v>1.0999999999999999E-2</v>
      </c>
      <c r="I470" s="188"/>
      <c r="J470" s="189">
        <f t="shared" si="0"/>
        <v>0</v>
      </c>
      <c r="K470" s="190"/>
      <c r="L470" s="39"/>
      <c r="M470" s="191" t="s">
        <v>1</v>
      </c>
      <c r="N470" s="192" t="s">
        <v>39</v>
      </c>
      <c r="O470" s="71"/>
      <c r="P470" s="193">
        <f t="shared" si="1"/>
        <v>0</v>
      </c>
      <c r="Q470" s="193">
        <v>0</v>
      </c>
      <c r="R470" s="193">
        <f t="shared" si="2"/>
        <v>0</v>
      </c>
      <c r="S470" s="193">
        <v>0</v>
      </c>
      <c r="T470" s="194">
        <f t="shared" si="3"/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5" t="s">
        <v>262</v>
      </c>
      <c r="AT470" s="195" t="s">
        <v>143</v>
      </c>
      <c r="AU470" s="195" t="s">
        <v>148</v>
      </c>
      <c r="AY470" s="17" t="s">
        <v>140</v>
      </c>
      <c r="BE470" s="196">
        <f t="shared" si="4"/>
        <v>0</v>
      </c>
      <c r="BF470" s="196">
        <f t="shared" si="5"/>
        <v>0</v>
      </c>
      <c r="BG470" s="196">
        <f t="shared" si="6"/>
        <v>0</v>
      </c>
      <c r="BH470" s="196">
        <f t="shared" si="7"/>
        <v>0</v>
      </c>
      <c r="BI470" s="196">
        <f t="shared" si="8"/>
        <v>0</v>
      </c>
      <c r="BJ470" s="17" t="s">
        <v>148</v>
      </c>
      <c r="BK470" s="196">
        <f t="shared" si="9"/>
        <v>0</v>
      </c>
      <c r="BL470" s="17" t="s">
        <v>262</v>
      </c>
      <c r="BM470" s="195" t="s">
        <v>612</v>
      </c>
    </row>
    <row r="471" spans="1:65" s="2" customFormat="1" ht="24.2" customHeight="1">
      <c r="A471" s="34"/>
      <c r="B471" s="35"/>
      <c r="C471" s="183" t="s">
        <v>613</v>
      </c>
      <c r="D471" s="183" t="s">
        <v>143</v>
      </c>
      <c r="E471" s="184" t="s">
        <v>614</v>
      </c>
      <c r="F471" s="185" t="s">
        <v>615</v>
      </c>
      <c r="G471" s="186" t="s">
        <v>146</v>
      </c>
      <c r="H471" s="187">
        <v>1.0999999999999999E-2</v>
      </c>
      <c r="I471" s="188"/>
      <c r="J471" s="189">
        <f t="shared" si="0"/>
        <v>0</v>
      </c>
      <c r="K471" s="190"/>
      <c r="L471" s="39"/>
      <c r="M471" s="191" t="s">
        <v>1</v>
      </c>
      <c r="N471" s="192" t="s">
        <v>39</v>
      </c>
      <c r="O471" s="71"/>
      <c r="P471" s="193">
        <f t="shared" si="1"/>
        <v>0</v>
      </c>
      <c r="Q471" s="193">
        <v>0</v>
      </c>
      <c r="R471" s="193">
        <f t="shared" si="2"/>
        <v>0</v>
      </c>
      <c r="S471" s="193">
        <v>0</v>
      </c>
      <c r="T471" s="194">
        <f t="shared" si="3"/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5" t="s">
        <v>262</v>
      </c>
      <c r="AT471" s="195" t="s">
        <v>143</v>
      </c>
      <c r="AU471" s="195" t="s">
        <v>148</v>
      </c>
      <c r="AY471" s="17" t="s">
        <v>140</v>
      </c>
      <c r="BE471" s="196">
        <f t="shared" si="4"/>
        <v>0</v>
      </c>
      <c r="BF471" s="196">
        <f t="shared" si="5"/>
        <v>0</v>
      </c>
      <c r="BG471" s="196">
        <f t="shared" si="6"/>
        <v>0</v>
      </c>
      <c r="BH471" s="196">
        <f t="shared" si="7"/>
        <v>0</v>
      </c>
      <c r="BI471" s="196">
        <f t="shared" si="8"/>
        <v>0</v>
      </c>
      <c r="BJ471" s="17" t="s">
        <v>148</v>
      </c>
      <c r="BK471" s="196">
        <f t="shared" si="9"/>
        <v>0</v>
      </c>
      <c r="BL471" s="17" t="s">
        <v>262</v>
      </c>
      <c r="BM471" s="195" t="s">
        <v>616</v>
      </c>
    </row>
    <row r="472" spans="1:65" s="12" customFormat="1" ht="22.9" customHeight="1">
      <c r="B472" s="167"/>
      <c r="C472" s="168"/>
      <c r="D472" s="169" t="s">
        <v>72</v>
      </c>
      <c r="E472" s="181" t="s">
        <v>617</v>
      </c>
      <c r="F472" s="181" t="s">
        <v>618</v>
      </c>
      <c r="G472" s="168"/>
      <c r="H472" s="168"/>
      <c r="I472" s="171"/>
      <c r="J472" s="182">
        <f>BK472</f>
        <v>0</v>
      </c>
      <c r="K472" s="168"/>
      <c r="L472" s="173"/>
      <c r="M472" s="174"/>
      <c r="N472" s="175"/>
      <c r="O472" s="175"/>
      <c r="P472" s="176">
        <f>SUM(P473:P521)</f>
        <v>0</v>
      </c>
      <c r="Q472" s="175"/>
      <c r="R472" s="176">
        <f>SUM(R473:R521)</f>
        <v>3.6429999999999997E-2</v>
      </c>
      <c r="S472" s="175"/>
      <c r="T472" s="177">
        <f>SUM(T473:T521)</f>
        <v>3.6039999999999996E-2</v>
      </c>
      <c r="AR472" s="178" t="s">
        <v>148</v>
      </c>
      <c r="AT472" s="179" t="s">
        <v>72</v>
      </c>
      <c r="AU472" s="179" t="s">
        <v>81</v>
      </c>
      <c r="AY472" s="178" t="s">
        <v>140</v>
      </c>
      <c r="BK472" s="180">
        <f>SUM(BK473:BK521)</f>
        <v>0</v>
      </c>
    </row>
    <row r="473" spans="1:65" s="2" customFormat="1" ht="24.2" customHeight="1">
      <c r="A473" s="34"/>
      <c r="B473" s="35"/>
      <c r="C473" s="183" t="s">
        <v>619</v>
      </c>
      <c r="D473" s="183" t="s">
        <v>143</v>
      </c>
      <c r="E473" s="184" t="s">
        <v>620</v>
      </c>
      <c r="F473" s="185" t="s">
        <v>621</v>
      </c>
      <c r="G473" s="186" t="s">
        <v>249</v>
      </c>
      <c r="H473" s="187">
        <v>8</v>
      </c>
      <c r="I473" s="188"/>
      <c r="J473" s="189">
        <f>ROUND(I473*H473,2)</f>
        <v>0</v>
      </c>
      <c r="K473" s="190"/>
      <c r="L473" s="39"/>
      <c r="M473" s="191" t="s">
        <v>1</v>
      </c>
      <c r="N473" s="192" t="s">
        <v>39</v>
      </c>
      <c r="O473" s="71"/>
      <c r="P473" s="193">
        <f>O473*H473</f>
        <v>0</v>
      </c>
      <c r="Q473" s="193">
        <v>0</v>
      </c>
      <c r="R473" s="193">
        <f>Q473*H473</f>
        <v>0</v>
      </c>
      <c r="S473" s="193">
        <v>2.1299999999999999E-3</v>
      </c>
      <c r="T473" s="194">
        <f>S473*H473</f>
        <v>1.704E-2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5" t="s">
        <v>262</v>
      </c>
      <c r="AT473" s="195" t="s">
        <v>143</v>
      </c>
      <c r="AU473" s="195" t="s">
        <v>148</v>
      </c>
      <c r="AY473" s="17" t="s">
        <v>140</v>
      </c>
      <c r="BE473" s="196">
        <f>IF(N473="základní",J473,0)</f>
        <v>0</v>
      </c>
      <c r="BF473" s="196">
        <f>IF(N473="snížená",J473,0)</f>
        <v>0</v>
      </c>
      <c r="BG473" s="196">
        <f>IF(N473="zákl. přenesená",J473,0)</f>
        <v>0</v>
      </c>
      <c r="BH473" s="196">
        <f>IF(N473="sníž. přenesená",J473,0)</f>
        <v>0</v>
      </c>
      <c r="BI473" s="196">
        <f>IF(N473="nulová",J473,0)</f>
        <v>0</v>
      </c>
      <c r="BJ473" s="17" t="s">
        <v>148</v>
      </c>
      <c r="BK473" s="196">
        <f>ROUND(I473*H473,2)</f>
        <v>0</v>
      </c>
      <c r="BL473" s="17" t="s">
        <v>262</v>
      </c>
      <c r="BM473" s="195" t="s">
        <v>622</v>
      </c>
    </row>
    <row r="474" spans="1:65" s="13" customFormat="1" ht="11.25">
      <c r="B474" s="197"/>
      <c r="C474" s="198"/>
      <c r="D474" s="199" t="s">
        <v>150</v>
      </c>
      <c r="E474" s="200" t="s">
        <v>1</v>
      </c>
      <c r="F474" s="201" t="s">
        <v>193</v>
      </c>
      <c r="G474" s="198"/>
      <c r="H474" s="200" t="s">
        <v>1</v>
      </c>
      <c r="I474" s="202"/>
      <c r="J474" s="198"/>
      <c r="K474" s="198"/>
      <c r="L474" s="203"/>
      <c r="M474" s="204"/>
      <c r="N474" s="205"/>
      <c r="O474" s="205"/>
      <c r="P474" s="205"/>
      <c r="Q474" s="205"/>
      <c r="R474" s="205"/>
      <c r="S474" s="205"/>
      <c r="T474" s="206"/>
      <c r="AT474" s="207" t="s">
        <v>150</v>
      </c>
      <c r="AU474" s="207" t="s">
        <v>148</v>
      </c>
      <c r="AV474" s="13" t="s">
        <v>81</v>
      </c>
      <c r="AW474" s="13" t="s">
        <v>31</v>
      </c>
      <c r="AX474" s="13" t="s">
        <v>73</v>
      </c>
      <c r="AY474" s="207" t="s">
        <v>140</v>
      </c>
    </row>
    <row r="475" spans="1:65" s="14" customFormat="1" ht="11.25">
      <c r="B475" s="208"/>
      <c r="C475" s="209"/>
      <c r="D475" s="199" t="s">
        <v>150</v>
      </c>
      <c r="E475" s="210" t="s">
        <v>1</v>
      </c>
      <c r="F475" s="211" t="s">
        <v>170</v>
      </c>
      <c r="G475" s="209"/>
      <c r="H475" s="212">
        <v>5</v>
      </c>
      <c r="I475" s="213"/>
      <c r="J475" s="209"/>
      <c r="K475" s="209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150</v>
      </c>
      <c r="AU475" s="218" t="s">
        <v>148</v>
      </c>
      <c r="AV475" s="14" t="s">
        <v>148</v>
      </c>
      <c r="AW475" s="14" t="s">
        <v>31</v>
      </c>
      <c r="AX475" s="14" t="s">
        <v>73</v>
      </c>
      <c r="AY475" s="218" t="s">
        <v>140</v>
      </c>
    </row>
    <row r="476" spans="1:65" s="13" customFormat="1" ht="11.25">
      <c r="B476" s="197"/>
      <c r="C476" s="198"/>
      <c r="D476" s="199" t="s">
        <v>150</v>
      </c>
      <c r="E476" s="200" t="s">
        <v>1</v>
      </c>
      <c r="F476" s="201" t="s">
        <v>195</v>
      </c>
      <c r="G476" s="198"/>
      <c r="H476" s="200" t="s">
        <v>1</v>
      </c>
      <c r="I476" s="202"/>
      <c r="J476" s="198"/>
      <c r="K476" s="198"/>
      <c r="L476" s="203"/>
      <c r="M476" s="204"/>
      <c r="N476" s="205"/>
      <c r="O476" s="205"/>
      <c r="P476" s="205"/>
      <c r="Q476" s="205"/>
      <c r="R476" s="205"/>
      <c r="S476" s="205"/>
      <c r="T476" s="206"/>
      <c r="AT476" s="207" t="s">
        <v>150</v>
      </c>
      <c r="AU476" s="207" t="s">
        <v>148</v>
      </c>
      <c r="AV476" s="13" t="s">
        <v>81</v>
      </c>
      <c r="AW476" s="13" t="s">
        <v>31</v>
      </c>
      <c r="AX476" s="13" t="s">
        <v>73</v>
      </c>
      <c r="AY476" s="207" t="s">
        <v>140</v>
      </c>
    </row>
    <row r="477" spans="1:65" s="14" customFormat="1" ht="11.25">
      <c r="B477" s="208"/>
      <c r="C477" s="209"/>
      <c r="D477" s="199" t="s">
        <v>150</v>
      </c>
      <c r="E477" s="210" t="s">
        <v>1</v>
      </c>
      <c r="F477" s="211" t="s">
        <v>141</v>
      </c>
      <c r="G477" s="209"/>
      <c r="H477" s="212">
        <v>3</v>
      </c>
      <c r="I477" s="213"/>
      <c r="J477" s="209"/>
      <c r="K477" s="209"/>
      <c r="L477" s="214"/>
      <c r="M477" s="215"/>
      <c r="N477" s="216"/>
      <c r="O477" s="216"/>
      <c r="P477" s="216"/>
      <c r="Q477" s="216"/>
      <c r="R477" s="216"/>
      <c r="S477" s="216"/>
      <c r="T477" s="217"/>
      <c r="AT477" s="218" t="s">
        <v>150</v>
      </c>
      <c r="AU477" s="218" t="s">
        <v>148</v>
      </c>
      <c r="AV477" s="14" t="s">
        <v>148</v>
      </c>
      <c r="AW477" s="14" t="s">
        <v>31</v>
      </c>
      <c r="AX477" s="14" t="s">
        <v>73</v>
      </c>
      <c r="AY477" s="218" t="s">
        <v>140</v>
      </c>
    </row>
    <row r="478" spans="1:65" s="15" customFormat="1" ht="11.25">
      <c r="B478" s="230"/>
      <c r="C478" s="231"/>
      <c r="D478" s="199" t="s">
        <v>150</v>
      </c>
      <c r="E478" s="232" t="s">
        <v>1</v>
      </c>
      <c r="F478" s="233" t="s">
        <v>201</v>
      </c>
      <c r="G478" s="231"/>
      <c r="H478" s="234">
        <v>8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AT478" s="240" t="s">
        <v>150</v>
      </c>
      <c r="AU478" s="240" t="s">
        <v>148</v>
      </c>
      <c r="AV478" s="15" t="s">
        <v>147</v>
      </c>
      <c r="AW478" s="15" t="s">
        <v>31</v>
      </c>
      <c r="AX478" s="15" t="s">
        <v>81</v>
      </c>
      <c r="AY478" s="240" t="s">
        <v>140</v>
      </c>
    </row>
    <row r="479" spans="1:65" s="2" customFormat="1" ht="24.2" customHeight="1">
      <c r="A479" s="34"/>
      <c r="B479" s="35"/>
      <c r="C479" s="183" t="s">
        <v>623</v>
      </c>
      <c r="D479" s="183" t="s">
        <v>143</v>
      </c>
      <c r="E479" s="184" t="s">
        <v>624</v>
      </c>
      <c r="F479" s="185" t="s">
        <v>625</v>
      </c>
      <c r="G479" s="186" t="s">
        <v>249</v>
      </c>
      <c r="H479" s="187">
        <v>24</v>
      </c>
      <c r="I479" s="188"/>
      <c r="J479" s="189">
        <f>ROUND(I479*H479,2)</f>
        <v>0</v>
      </c>
      <c r="K479" s="190"/>
      <c r="L479" s="39"/>
      <c r="M479" s="191" t="s">
        <v>1</v>
      </c>
      <c r="N479" s="192" t="s">
        <v>39</v>
      </c>
      <c r="O479" s="71"/>
      <c r="P479" s="193">
        <f>O479*H479</f>
        <v>0</v>
      </c>
      <c r="Q479" s="193">
        <v>1.16E-3</v>
      </c>
      <c r="R479" s="193">
        <f>Q479*H479</f>
        <v>2.784E-2</v>
      </c>
      <c r="S479" s="193">
        <v>0</v>
      </c>
      <c r="T479" s="194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5" t="s">
        <v>262</v>
      </c>
      <c r="AT479" s="195" t="s">
        <v>143</v>
      </c>
      <c r="AU479" s="195" t="s">
        <v>148</v>
      </c>
      <c r="AY479" s="17" t="s">
        <v>140</v>
      </c>
      <c r="BE479" s="196">
        <f>IF(N479="základní",J479,0)</f>
        <v>0</v>
      </c>
      <c r="BF479" s="196">
        <f>IF(N479="snížená",J479,0)</f>
        <v>0</v>
      </c>
      <c r="BG479" s="196">
        <f>IF(N479="zákl. přenesená",J479,0)</f>
        <v>0</v>
      </c>
      <c r="BH479" s="196">
        <f>IF(N479="sníž. přenesená",J479,0)</f>
        <v>0</v>
      </c>
      <c r="BI479" s="196">
        <f>IF(N479="nulová",J479,0)</f>
        <v>0</v>
      </c>
      <c r="BJ479" s="17" t="s">
        <v>148</v>
      </c>
      <c r="BK479" s="196">
        <f>ROUND(I479*H479,2)</f>
        <v>0</v>
      </c>
      <c r="BL479" s="17" t="s">
        <v>262</v>
      </c>
      <c r="BM479" s="195" t="s">
        <v>626</v>
      </c>
    </row>
    <row r="480" spans="1:65" s="13" customFormat="1" ht="11.25">
      <c r="B480" s="197"/>
      <c r="C480" s="198"/>
      <c r="D480" s="199" t="s">
        <v>150</v>
      </c>
      <c r="E480" s="200" t="s">
        <v>1</v>
      </c>
      <c r="F480" s="201" t="s">
        <v>627</v>
      </c>
      <c r="G480" s="198"/>
      <c r="H480" s="200" t="s">
        <v>1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150</v>
      </c>
      <c r="AU480" s="207" t="s">
        <v>148</v>
      </c>
      <c r="AV480" s="13" t="s">
        <v>81</v>
      </c>
      <c r="AW480" s="13" t="s">
        <v>31</v>
      </c>
      <c r="AX480" s="13" t="s">
        <v>73</v>
      </c>
      <c r="AY480" s="207" t="s">
        <v>140</v>
      </c>
    </row>
    <row r="481" spans="1:65" s="14" customFormat="1" ht="11.25">
      <c r="B481" s="208"/>
      <c r="C481" s="209"/>
      <c r="D481" s="199" t="s">
        <v>150</v>
      </c>
      <c r="E481" s="210" t="s">
        <v>1</v>
      </c>
      <c r="F481" s="211" t="s">
        <v>628</v>
      </c>
      <c r="G481" s="209"/>
      <c r="H481" s="212">
        <v>10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150</v>
      </c>
      <c r="AU481" s="218" t="s">
        <v>148</v>
      </c>
      <c r="AV481" s="14" t="s">
        <v>148</v>
      </c>
      <c r="AW481" s="14" t="s">
        <v>31</v>
      </c>
      <c r="AX481" s="14" t="s">
        <v>73</v>
      </c>
      <c r="AY481" s="218" t="s">
        <v>140</v>
      </c>
    </row>
    <row r="482" spans="1:65" s="13" customFormat="1" ht="11.25">
      <c r="B482" s="197"/>
      <c r="C482" s="198"/>
      <c r="D482" s="199" t="s">
        <v>150</v>
      </c>
      <c r="E482" s="200" t="s">
        <v>1</v>
      </c>
      <c r="F482" s="201" t="s">
        <v>629</v>
      </c>
      <c r="G482" s="198"/>
      <c r="H482" s="200" t="s">
        <v>1</v>
      </c>
      <c r="I482" s="202"/>
      <c r="J482" s="198"/>
      <c r="K482" s="198"/>
      <c r="L482" s="203"/>
      <c r="M482" s="204"/>
      <c r="N482" s="205"/>
      <c r="O482" s="205"/>
      <c r="P482" s="205"/>
      <c r="Q482" s="205"/>
      <c r="R482" s="205"/>
      <c r="S482" s="205"/>
      <c r="T482" s="206"/>
      <c r="AT482" s="207" t="s">
        <v>150</v>
      </c>
      <c r="AU482" s="207" t="s">
        <v>148</v>
      </c>
      <c r="AV482" s="13" t="s">
        <v>81</v>
      </c>
      <c r="AW482" s="13" t="s">
        <v>31</v>
      </c>
      <c r="AX482" s="13" t="s">
        <v>73</v>
      </c>
      <c r="AY482" s="207" t="s">
        <v>140</v>
      </c>
    </row>
    <row r="483" spans="1:65" s="14" customFormat="1" ht="11.25">
      <c r="B483" s="208"/>
      <c r="C483" s="209"/>
      <c r="D483" s="199" t="s">
        <v>150</v>
      </c>
      <c r="E483" s="210" t="s">
        <v>1</v>
      </c>
      <c r="F483" s="211" t="s">
        <v>147</v>
      </c>
      <c r="G483" s="209"/>
      <c r="H483" s="212">
        <v>4</v>
      </c>
      <c r="I483" s="213"/>
      <c r="J483" s="209"/>
      <c r="K483" s="209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150</v>
      </c>
      <c r="AU483" s="218" t="s">
        <v>148</v>
      </c>
      <c r="AV483" s="14" t="s">
        <v>148</v>
      </c>
      <c r="AW483" s="14" t="s">
        <v>31</v>
      </c>
      <c r="AX483" s="14" t="s">
        <v>73</v>
      </c>
      <c r="AY483" s="218" t="s">
        <v>140</v>
      </c>
    </row>
    <row r="484" spans="1:65" s="13" customFormat="1" ht="11.25">
      <c r="B484" s="197"/>
      <c r="C484" s="198"/>
      <c r="D484" s="199" t="s">
        <v>150</v>
      </c>
      <c r="E484" s="200" t="s">
        <v>1</v>
      </c>
      <c r="F484" s="201" t="s">
        <v>195</v>
      </c>
      <c r="G484" s="198"/>
      <c r="H484" s="200" t="s">
        <v>1</v>
      </c>
      <c r="I484" s="202"/>
      <c r="J484" s="198"/>
      <c r="K484" s="198"/>
      <c r="L484" s="203"/>
      <c r="M484" s="204"/>
      <c r="N484" s="205"/>
      <c r="O484" s="205"/>
      <c r="P484" s="205"/>
      <c r="Q484" s="205"/>
      <c r="R484" s="205"/>
      <c r="S484" s="205"/>
      <c r="T484" s="206"/>
      <c r="AT484" s="207" t="s">
        <v>150</v>
      </c>
      <c r="AU484" s="207" t="s">
        <v>148</v>
      </c>
      <c r="AV484" s="13" t="s">
        <v>81</v>
      </c>
      <c r="AW484" s="13" t="s">
        <v>31</v>
      </c>
      <c r="AX484" s="13" t="s">
        <v>73</v>
      </c>
      <c r="AY484" s="207" t="s">
        <v>140</v>
      </c>
    </row>
    <row r="485" spans="1:65" s="14" customFormat="1" ht="11.25">
      <c r="B485" s="208"/>
      <c r="C485" s="209"/>
      <c r="D485" s="199" t="s">
        <v>150</v>
      </c>
      <c r="E485" s="210" t="s">
        <v>1</v>
      </c>
      <c r="F485" s="211" t="s">
        <v>215</v>
      </c>
      <c r="G485" s="209"/>
      <c r="H485" s="212">
        <v>10</v>
      </c>
      <c r="I485" s="213"/>
      <c r="J485" s="209"/>
      <c r="K485" s="209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150</v>
      </c>
      <c r="AU485" s="218" t="s">
        <v>148</v>
      </c>
      <c r="AV485" s="14" t="s">
        <v>148</v>
      </c>
      <c r="AW485" s="14" t="s">
        <v>31</v>
      </c>
      <c r="AX485" s="14" t="s">
        <v>73</v>
      </c>
      <c r="AY485" s="218" t="s">
        <v>140</v>
      </c>
    </row>
    <row r="486" spans="1:65" s="15" customFormat="1" ht="11.25">
      <c r="B486" s="230"/>
      <c r="C486" s="231"/>
      <c r="D486" s="199" t="s">
        <v>150</v>
      </c>
      <c r="E486" s="232" t="s">
        <v>1</v>
      </c>
      <c r="F486" s="233" t="s">
        <v>201</v>
      </c>
      <c r="G486" s="231"/>
      <c r="H486" s="234">
        <v>24</v>
      </c>
      <c r="I486" s="235"/>
      <c r="J486" s="231"/>
      <c r="K486" s="231"/>
      <c r="L486" s="236"/>
      <c r="M486" s="237"/>
      <c r="N486" s="238"/>
      <c r="O486" s="238"/>
      <c r="P486" s="238"/>
      <c r="Q486" s="238"/>
      <c r="R486" s="238"/>
      <c r="S486" s="238"/>
      <c r="T486" s="239"/>
      <c r="AT486" s="240" t="s">
        <v>150</v>
      </c>
      <c r="AU486" s="240" t="s">
        <v>148</v>
      </c>
      <c r="AV486" s="15" t="s">
        <v>147</v>
      </c>
      <c r="AW486" s="15" t="s">
        <v>31</v>
      </c>
      <c r="AX486" s="15" t="s">
        <v>81</v>
      </c>
      <c r="AY486" s="240" t="s">
        <v>140</v>
      </c>
    </row>
    <row r="487" spans="1:65" s="2" customFormat="1" ht="24.2" customHeight="1">
      <c r="A487" s="34"/>
      <c r="B487" s="35"/>
      <c r="C487" s="183" t="s">
        <v>630</v>
      </c>
      <c r="D487" s="183" t="s">
        <v>143</v>
      </c>
      <c r="E487" s="184" t="s">
        <v>631</v>
      </c>
      <c r="F487" s="185" t="s">
        <v>632</v>
      </c>
      <c r="G487" s="186" t="s">
        <v>633</v>
      </c>
      <c r="H487" s="187">
        <v>1</v>
      </c>
      <c r="I487" s="188"/>
      <c r="J487" s="189">
        <f>ROUND(I487*H487,2)</f>
        <v>0</v>
      </c>
      <c r="K487" s="190"/>
      <c r="L487" s="39"/>
      <c r="M487" s="191" t="s">
        <v>1</v>
      </c>
      <c r="N487" s="192" t="s">
        <v>39</v>
      </c>
      <c r="O487" s="71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5" t="s">
        <v>262</v>
      </c>
      <c r="AT487" s="195" t="s">
        <v>143</v>
      </c>
      <c r="AU487" s="195" t="s">
        <v>148</v>
      </c>
      <c r="AY487" s="17" t="s">
        <v>140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7" t="s">
        <v>148</v>
      </c>
      <c r="BK487" s="196">
        <f>ROUND(I487*H487,2)</f>
        <v>0</v>
      </c>
      <c r="BL487" s="17" t="s">
        <v>262</v>
      </c>
      <c r="BM487" s="195" t="s">
        <v>634</v>
      </c>
    </row>
    <row r="488" spans="1:65" s="2" customFormat="1" ht="24.2" customHeight="1">
      <c r="A488" s="34"/>
      <c r="B488" s="35"/>
      <c r="C488" s="183" t="s">
        <v>635</v>
      </c>
      <c r="D488" s="183" t="s">
        <v>143</v>
      </c>
      <c r="E488" s="184" t="s">
        <v>636</v>
      </c>
      <c r="F488" s="185" t="s">
        <v>637</v>
      </c>
      <c r="G488" s="186" t="s">
        <v>633</v>
      </c>
      <c r="H488" s="187">
        <v>1</v>
      </c>
      <c r="I488" s="188"/>
      <c r="J488" s="189">
        <f>ROUND(I488*H488,2)</f>
        <v>0</v>
      </c>
      <c r="K488" s="190"/>
      <c r="L488" s="39"/>
      <c r="M488" s="191" t="s">
        <v>1</v>
      </c>
      <c r="N488" s="192" t="s">
        <v>39</v>
      </c>
      <c r="O488" s="71"/>
      <c r="P488" s="193">
        <f>O488*H488</f>
        <v>0</v>
      </c>
      <c r="Q488" s="193">
        <v>0</v>
      </c>
      <c r="R488" s="193">
        <f>Q488*H488</f>
        <v>0</v>
      </c>
      <c r="S488" s="193">
        <v>0</v>
      </c>
      <c r="T488" s="194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5" t="s">
        <v>262</v>
      </c>
      <c r="AT488" s="195" t="s">
        <v>143</v>
      </c>
      <c r="AU488" s="195" t="s">
        <v>148</v>
      </c>
      <c r="AY488" s="17" t="s">
        <v>140</v>
      </c>
      <c r="BE488" s="196">
        <f>IF(N488="základní",J488,0)</f>
        <v>0</v>
      </c>
      <c r="BF488" s="196">
        <f>IF(N488="snížená",J488,0)</f>
        <v>0</v>
      </c>
      <c r="BG488" s="196">
        <f>IF(N488="zákl. přenesená",J488,0)</f>
        <v>0</v>
      </c>
      <c r="BH488" s="196">
        <f>IF(N488="sníž. přenesená",J488,0)</f>
        <v>0</v>
      </c>
      <c r="BI488" s="196">
        <f>IF(N488="nulová",J488,0)</f>
        <v>0</v>
      </c>
      <c r="BJ488" s="17" t="s">
        <v>148</v>
      </c>
      <c r="BK488" s="196">
        <f>ROUND(I488*H488,2)</f>
        <v>0</v>
      </c>
      <c r="BL488" s="17" t="s">
        <v>262</v>
      </c>
      <c r="BM488" s="195" t="s">
        <v>638</v>
      </c>
    </row>
    <row r="489" spans="1:65" s="2" customFormat="1" ht="37.9" customHeight="1">
      <c r="A489" s="34"/>
      <c r="B489" s="35"/>
      <c r="C489" s="183" t="s">
        <v>639</v>
      </c>
      <c r="D489" s="183" t="s">
        <v>143</v>
      </c>
      <c r="E489" s="184" t="s">
        <v>640</v>
      </c>
      <c r="F489" s="185" t="s">
        <v>641</v>
      </c>
      <c r="G489" s="186" t="s">
        <v>249</v>
      </c>
      <c r="H489" s="187">
        <v>24</v>
      </c>
      <c r="I489" s="188"/>
      <c r="J489" s="189">
        <f>ROUND(I489*H489,2)</f>
        <v>0</v>
      </c>
      <c r="K489" s="190"/>
      <c r="L489" s="39"/>
      <c r="M489" s="191" t="s">
        <v>1</v>
      </c>
      <c r="N489" s="192" t="s">
        <v>39</v>
      </c>
      <c r="O489" s="71"/>
      <c r="P489" s="193">
        <f>O489*H489</f>
        <v>0</v>
      </c>
      <c r="Q489" s="193">
        <v>4.0000000000000003E-5</v>
      </c>
      <c r="R489" s="193">
        <f>Q489*H489</f>
        <v>9.6000000000000013E-4</v>
      </c>
      <c r="S489" s="193">
        <v>0</v>
      </c>
      <c r="T489" s="194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5" t="s">
        <v>262</v>
      </c>
      <c r="AT489" s="195" t="s">
        <v>143</v>
      </c>
      <c r="AU489" s="195" t="s">
        <v>148</v>
      </c>
      <c r="AY489" s="17" t="s">
        <v>140</v>
      </c>
      <c r="BE489" s="196">
        <f>IF(N489="základní",J489,0)</f>
        <v>0</v>
      </c>
      <c r="BF489" s="196">
        <f>IF(N489="snížená",J489,0)</f>
        <v>0</v>
      </c>
      <c r="BG489" s="196">
        <f>IF(N489="zákl. přenesená",J489,0)</f>
        <v>0</v>
      </c>
      <c r="BH489" s="196">
        <f>IF(N489="sníž. přenesená",J489,0)</f>
        <v>0</v>
      </c>
      <c r="BI489" s="196">
        <f>IF(N489="nulová",J489,0)</f>
        <v>0</v>
      </c>
      <c r="BJ489" s="17" t="s">
        <v>148</v>
      </c>
      <c r="BK489" s="196">
        <f>ROUND(I489*H489,2)</f>
        <v>0</v>
      </c>
      <c r="BL489" s="17" t="s">
        <v>262</v>
      </c>
      <c r="BM489" s="195" t="s">
        <v>642</v>
      </c>
    </row>
    <row r="490" spans="1:65" s="2" customFormat="1" ht="16.5" customHeight="1">
      <c r="A490" s="34"/>
      <c r="B490" s="35"/>
      <c r="C490" s="183" t="s">
        <v>643</v>
      </c>
      <c r="D490" s="183" t="s">
        <v>143</v>
      </c>
      <c r="E490" s="184" t="s">
        <v>644</v>
      </c>
      <c r="F490" s="185" t="s">
        <v>645</v>
      </c>
      <c r="G490" s="186" t="s">
        <v>279</v>
      </c>
      <c r="H490" s="187">
        <v>11</v>
      </c>
      <c r="I490" s="188"/>
      <c r="J490" s="189">
        <f>ROUND(I490*H490,2)</f>
        <v>0</v>
      </c>
      <c r="K490" s="190"/>
      <c r="L490" s="39"/>
      <c r="M490" s="191" t="s">
        <v>1</v>
      </c>
      <c r="N490" s="192" t="s">
        <v>39</v>
      </c>
      <c r="O490" s="71"/>
      <c r="P490" s="193">
        <f>O490*H490</f>
        <v>0</v>
      </c>
      <c r="Q490" s="193">
        <v>0</v>
      </c>
      <c r="R490" s="193">
        <f>Q490*H490</f>
        <v>0</v>
      </c>
      <c r="S490" s="193">
        <v>0</v>
      </c>
      <c r="T490" s="194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95" t="s">
        <v>262</v>
      </c>
      <c r="AT490" s="195" t="s">
        <v>143</v>
      </c>
      <c r="AU490" s="195" t="s">
        <v>148</v>
      </c>
      <c r="AY490" s="17" t="s">
        <v>140</v>
      </c>
      <c r="BE490" s="196">
        <f>IF(N490="základní",J490,0)</f>
        <v>0</v>
      </c>
      <c r="BF490" s="196">
        <f>IF(N490="snížená",J490,0)</f>
        <v>0</v>
      </c>
      <c r="BG490" s="196">
        <f>IF(N490="zákl. přenesená",J490,0)</f>
        <v>0</v>
      </c>
      <c r="BH490" s="196">
        <f>IF(N490="sníž. přenesená",J490,0)</f>
        <v>0</v>
      </c>
      <c r="BI490" s="196">
        <f>IF(N490="nulová",J490,0)</f>
        <v>0</v>
      </c>
      <c r="BJ490" s="17" t="s">
        <v>148</v>
      </c>
      <c r="BK490" s="196">
        <f>ROUND(I490*H490,2)</f>
        <v>0</v>
      </c>
      <c r="BL490" s="17" t="s">
        <v>262</v>
      </c>
      <c r="BM490" s="195" t="s">
        <v>646</v>
      </c>
    </row>
    <row r="491" spans="1:65" s="13" customFormat="1" ht="11.25">
      <c r="B491" s="197"/>
      <c r="C491" s="198"/>
      <c r="D491" s="199" t="s">
        <v>150</v>
      </c>
      <c r="E491" s="200" t="s">
        <v>1</v>
      </c>
      <c r="F491" s="201" t="s">
        <v>647</v>
      </c>
      <c r="G491" s="198"/>
      <c r="H491" s="200" t="s">
        <v>1</v>
      </c>
      <c r="I491" s="202"/>
      <c r="J491" s="198"/>
      <c r="K491" s="198"/>
      <c r="L491" s="203"/>
      <c r="M491" s="204"/>
      <c r="N491" s="205"/>
      <c r="O491" s="205"/>
      <c r="P491" s="205"/>
      <c r="Q491" s="205"/>
      <c r="R491" s="205"/>
      <c r="S491" s="205"/>
      <c r="T491" s="206"/>
      <c r="AT491" s="207" t="s">
        <v>150</v>
      </c>
      <c r="AU491" s="207" t="s">
        <v>148</v>
      </c>
      <c r="AV491" s="13" t="s">
        <v>81</v>
      </c>
      <c r="AW491" s="13" t="s">
        <v>31</v>
      </c>
      <c r="AX491" s="13" t="s">
        <v>73</v>
      </c>
      <c r="AY491" s="207" t="s">
        <v>140</v>
      </c>
    </row>
    <row r="492" spans="1:65" s="14" customFormat="1" ht="11.25">
      <c r="B492" s="208"/>
      <c r="C492" s="209"/>
      <c r="D492" s="199" t="s">
        <v>150</v>
      </c>
      <c r="E492" s="210" t="s">
        <v>1</v>
      </c>
      <c r="F492" s="211" t="s">
        <v>648</v>
      </c>
      <c r="G492" s="209"/>
      <c r="H492" s="212">
        <v>11</v>
      </c>
      <c r="I492" s="213"/>
      <c r="J492" s="209"/>
      <c r="K492" s="209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150</v>
      </c>
      <c r="AU492" s="218" t="s">
        <v>148</v>
      </c>
      <c r="AV492" s="14" t="s">
        <v>148</v>
      </c>
      <c r="AW492" s="14" t="s">
        <v>31</v>
      </c>
      <c r="AX492" s="14" t="s">
        <v>81</v>
      </c>
      <c r="AY492" s="218" t="s">
        <v>140</v>
      </c>
    </row>
    <row r="493" spans="1:65" s="2" customFormat="1" ht="24.2" customHeight="1">
      <c r="A493" s="34"/>
      <c r="B493" s="35"/>
      <c r="C493" s="183" t="s">
        <v>649</v>
      </c>
      <c r="D493" s="183" t="s">
        <v>143</v>
      </c>
      <c r="E493" s="184" t="s">
        <v>650</v>
      </c>
      <c r="F493" s="185" t="s">
        <v>651</v>
      </c>
      <c r="G493" s="186" t="s">
        <v>279</v>
      </c>
      <c r="H493" s="187">
        <v>2</v>
      </c>
      <c r="I493" s="188"/>
      <c r="J493" s="189">
        <f>ROUND(I493*H493,2)</f>
        <v>0</v>
      </c>
      <c r="K493" s="190"/>
      <c r="L493" s="39"/>
      <c r="M493" s="191" t="s">
        <v>1</v>
      </c>
      <c r="N493" s="192" t="s">
        <v>39</v>
      </c>
      <c r="O493" s="71"/>
      <c r="P493" s="193">
        <f>O493*H493</f>
        <v>0</v>
      </c>
      <c r="Q493" s="193">
        <v>0</v>
      </c>
      <c r="R493" s="193">
        <f>Q493*H493</f>
        <v>0</v>
      </c>
      <c r="S493" s="193">
        <v>0</v>
      </c>
      <c r="T493" s="194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95" t="s">
        <v>262</v>
      </c>
      <c r="AT493" s="195" t="s">
        <v>143</v>
      </c>
      <c r="AU493" s="195" t="s">
        <v>148</v>
      </c>
      <c r="AY493" s="17" t="s">
        <v>140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7" t="s">
        <v>148</v>
      </c>
      <c r="BK493" s="196">
        <f>ROUND(I493*H493,2)</f>
        <v>0</v>
      </c>
      <c r="BL493" s="17" t="s">
        <v>262</v>
      </c>
      <c r="BM493" s="195" t="s">
        <v>652</v>
      </c>
    </row>
    <row r="494" spans="1:65" s="2" customFormat="1" ht="21.75" customHeight="1">
      <c r="A494" s="34"/>
      <c r="B494" s="35"/>
      <c r="C494" s="183" t="s">
        <v>653</v>
      </c>
      <c r="D494" s="183" t="s">
        <v>143</v>
      </c>
      <c r="E494" s="184" t="s">
        <v>654</v>
      </c>
      <c r="F494" s="185" t="s">
        <v>655</v>
      </c>
      <c r="G494" s="186" t="s">
        <v>279</v>
      </c>
      <c r="H494" s="187">
        <v>9</v>
      </c>
      <c r="I494" s="188"/>
      <c r="J494" s="189">
        <f>ROUND(I494*H494,2)</f>
        <v>0</v>
      </c>
      <c r="K494" s="190"/>
      <c r="L494" s="39"/>
      <c r="M494" s="191" t="s">
        <v>1</v>
      </c>
      <c r="N494" s="192" t="s">
        <v>39</v>
      </c>
      <c r="O494" s="71"/>
      <c r="P494" s="193">
        <f>O494*H494</f>
        <v>0</v>
      </c>
      <c r="Q494" s="193">
        <v>1.7000000000000001E-4</v>
      </c>
      <c r="R494" s="193">
        <f>Q494*H494</f>
        <v>1.5300000000000001E-3</v>
      </c>
      <c r="S494" s="193">
        <v>0</v>
      </c>
      <c r="T494" s="194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5" t="s">
        <v>262</v>
      </c>
      <c r="AT494" s="195" t="s">
        <v>143</v>
      </c>
      <c r="AU494" s="195" t="s">
        <v>148</v>
      </c>
      <c r="AY494" s="17" t="s">
        <v>140</v>
      </c>
      <c r="BE494" s="196">
        <f>IF(N494="základní",J494,0)</f>
        <v>0</v>
      </c>
      <c r="BF494" s="196">
        <f>IF(N494="snížená",J494,0)</f>
        <v>0</v>
      </c>
      <c r="BG494" s="196">
        <f>IF(N494="zákl. přenesená",J494,0)</f>
        <v>0</v>
      </c>
      <c r="BH494" s="196">
        <f>IF(N494="sníž. přenesená",J494,0)</f>
        <v>0</v>
      </c>
      <c r="BI494" s="196">
        <f>IF(N494="nulová",J494,0)</f>
        <v>0</v>
      </c>
      <c r="BJ494" s="17" t="s">
        <v>148</v>
      </c>
      <c r="BK494" s="196">
        <f>ROUND(I494*H494,2)</f>
        <v>0</v>
      </c>
      <c r="BL494" s="17" t="s">
        <v>262</v>
      </c>
      <c r="BM494" s="195" t="s">
        <v>656</v>
      </c>
    </row>
    <row r="495" spans="1:65" s="13" customFormat="1" ht="11.25">
      <c r="B495" s="197"/>
      <c r="C495" s="198"/>
      <c r="D495" s="199" t="s">
        <v>150</v>
      </c>
      <c r="E495" s="200" t="s">
        <v>1</v>
      </c>
      <c r="F495" s="201" t="s">
        <v>657</v>
      </c>
      <c r="G495" s="198"/>
      <c r="H495" s="200" t="s">
        <v>1</v>
      </c>
      <c r="I495" s="202"/>
      <c r="J495" s="198"/>
      <c r="K495" s="198"/>
      <c r="L495" s="203"/>
      <c r="M495" s="204"/>
      <c r="N495" s="205"/>
      <c r="O495" s="205"/>
      <c r="P495" s="205"/>
      <c r="Q495" s="205"/>
      <c r="R495" s="205"/>
      <c r="S495" s="205"/>
      <c r="T495" s="206"/>
      <c r="AT495" s="207" t="s">
        <v>150</v>
      </c>
      <c r="AU495" s="207" t="s">
        <v>148</v>
      </c>
      <c r="AV495" s="13" t="s">
        <v>81</v>
      </c>
      <c r="AW495" s="13" t="s">
        <v>31</v>
      </c>
      <c r="AX495" s="13" t="s">
        <v>73</v>
      </c>
      <c r="AY495" s="207" t="s">
        <v>140</v>
      </c>
    </row>
    <row r="496" spans="1:65" s="14" customFormat="1" ht="11.25">
      <c r="B496" s="208"/>
      <c r="C496" s="209"/>
      <c r="D496" s="199" t="s">
        <v>150</v>
      </c>
      <c r="E496" s="210" t="s">
        <v>1</v>
      </c>
      <c r="F496" s="211" t="s">
        <v>658</v>
      </c>
      <c r="G496" s="209"/>
      <c r="H496" s="212">
        <v>9</v>
      </c>
      <c r="I496" s="213"/>
      <c r="J496" s="209"/>
      <c r="K496" s="209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150</v>
      </c>
      <c r="AU496" s="218" t="s">
        <v>148</v>
      </c>
      <c r="AV496" s="14" t="s">
        <v>148</v>
      </c>
      <c r="AW496" s="14" t="s">
        <v>31</v>
      </c>
      <c r="AX496" s="14" t="s">
        <v>81</v>
      </c>
      <c r="AY496" s="218" t="s">
        <v>140</v>
      </c>
    </row>
    <row r="497" spans="1:65" s="2" customFormat="1" ht="21.75" customHeight="1">
      <c r="A497" s="34"/>
      <c r="B497" s="35"/>
      <c r="C497" s="183" t="s">
        <v>659</v>
      </c>
      <c r="D497" s="183" t="s">
        <v>143</v>
      </c>
      <c r="E497" s="184" t="s">
        <v>660</v>
      </c>
      <c r="F497" s="185" t="s">
        <v>661</v>
      </c>
      <c r="G497" s="186" t="s">
        <v>633</v>
      </c>
      <c r="H497" s="187">
        <v>1</v>
      </c>
      <c r="I497" s="188"/>
      <c r="J497" s="189">
        <f>ROUND(I497*H497,2)</f>
        <v>0</v>
      </c>
      <c r="K497" s="190"/>
      <c r="L497" s="39"/>
      <c r="M497" s="191" t="s">
        <v>1</v>
      </c>
      <c r="N497" s="192" t="s">
        <v>39</v>
      </c>
      <c r="O497" s="71"/>
      <c r="P497" s="193">
        <f>O497*H497</f>
        <v>0</v>
      </c>
      <c r="Q497" s="193">
        <v>2.1000000000000001E-4</v>
      </c>
      <c r="R497" s="193">
        <f>Q497*H497</f>
        <v>2.1000000000000001E-4</v>
      </c>
      <c r="S497" s="193">
        <v>0</v>
      </c>
      <c r="T497" s="194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5" t="s">
        <v>262</v>
      </c>
      <c r="AT497" s="195" t="s">
        <v>143</v>
      </c>
      <c r="AU497" s="195" t="s">
        <v>148</v>
      </c>
      <c r="AY497" s="17" t="s">
        <v>140</v>
      </c>
      <c r="BE497" s="196">
        <f>IF(N497="základní",J497,0)</f>
        <v>0</v>
      </c>
      <c r="BF497" s="196">
        <f>IF(N497="snížená",J497,0)</f>
        <v>0</v>
      </c>
      <c r="BG497" s="196">
        <f>IF(N497="zákl. přenesená",J497,0)</f>
        <v>0</v>
      </c>
      <c r="BH497" s="196">
        <f>IF(N497="sníž. přenesená",J497,0)</f>
        <v>0</v>
      </c>
      <c r="BI497" s="196">
        <f>IF(N497="nulová",J497,0)</f>
        <v>0</v>
      </c>
      <c r="BJ497" s="17" t="s">
        <v>148</v>
      </c>
      <c r="BK497" s="196">
        <f>ROUND(I497*H497,2)</f>
        <v>0</v>
      </c>
      <c r="BL497" s="17" t="s">
        <v>262</v>
      </c>
      <c r="BM497" s="195" t="s">
        <v>662</v>
      </c>
    </row>
    <row r="498" spans="1:65" s="13" customFormat="1" ht="11.25">
      <c r="B498" s="197"/>
      <c r="C498" s="198"/>
      <c r="D498" s="199" t="s">
        <v>150</v>
      </c>
      <c r="E498" s="200" t="s">
        <v>1</v>
      </c>
      <c r="F498" s="201" t="s">
        <v>575</v>
      </c>
      <c r="G498" s="198"/>
      <c r="H498" s="200" t="s">
        <v>1</v>
      </c>
      <c r="I498" s="202"/>
      <c r="J498" s="198"/>
      <c r="K498" s="198"/>
      <c r="L498" s="203"/>
      <c r="M498" s="204"/>
      <c r="N498" s="205"/>
      <c r="O498" s="205"/>
      <c r="P498" s="205"/>
      <c r="Q498" s="205"/>
      <c r="R498" s="205"/>
      <c r="S498" s="205"/>
      <c r="T498" s="206"/>
      <c r="AT498" s="207" t="s">
        <v>150</v>
      </c>
      <c r="AU498" s="207" t="s">
        <v>148</v>
      </c>
      <c r="AV498" s="13" t="s">
        <v>81</v>
      </c>
      <c r="AW498" s="13" t="s">
        <v>31</v>
      </c>
      <c r="AX498" s="13" t="s">
        <v>73</v>
      </c>
      <c r="AY498" s="207" t="s">
        <v>140</v>
      </c>
    </row>
    <row r="499" spans="1:65" s="14" customFormat="1" ht="11.25">
      <c r="B499" s="208"/>
      <c r="C499" s="209"/>
      <c r="D499" s="199" t="s">
        <v>150</v>
      </c>
      <c r="E499" s="210" t="s">
        <v>1</v>
      </c>
      <c r="F499" s="211" t="s">
        <v>81</v>
      </c>
      <c r="G499" s="209"/>
      <c r="H499" s="212">
        <v>1</v>
      </c>
      <c r="I499" s="213"/>
      <c r="J499" s="209"/>
      <c r="K499" s="209"/>
      <c r="L499" s="214"/>
      <c r="M499" s="215"/>
      <c r="N499" s="216"/>
      <c r="O499" s="216"/>
      <c r="P499" s="216"/>
      <c r="Q499" s="216"/>
      <c r="R499" s="216"/>
      <c r="S499" s="216"/>
      <c r="T499" s="217"/>
      <c r="AT499" s="218" t="s">
        <v>150</v>
      </c>
      <c r="AU499" s="218" t="s">
        <v>148</v>
      </c>
      <c r="AV499" s="14" t="s">
        <v>148</v>
      </c>
      <c r="AW499" s="14" t="s">
        <v>31</v>
      </c>
      <c r="AX499" s="14" t="s">
        <v>81</v>
      </c>
      <c r="AY499" s="218" t="s">
        <v>140</v>
      </c>
    </row>
    <row r="500" spans="1:65" s="2" customFormat="1" ht="21.75" customHeight="1">
      <c r="A500" s="34"/>
      <c r="B500" s="35"/>
      <c r="C500" s="183" t="s">
        <v>663</v>
      </c>
      <c r="D500" s="183" t="s">
        <v>143</v>
      </c>
      <c r="E500" s="184" t="s">
        <v>664</v>
      </c>
      <c r="F500" s="185" t="s">
        <v>665</v>
      </c>
      <c r="G500" s="186" t="s">
        <v>279</v>
      </c>
      <c r="H500" s="187">
        <v>5</v>
      </c>
      <c r="I500" s="188"/>
      <c r="J500" s="189">
        <f>ROUND(I500*H500,2)</f>
        <v>0</v>
      </c>
      <c r="K500" s="190"/>
      <c r="L500" s="39"/>
      <c r="M500" s="191" t="s">
        <v>1</v>
      </c>
      <c r="N500" s="192" t="s">
        <v>39</v>
      </c>
      <c r="O500" s="71"/>
      <c r="P500" s="193">
        <f>O500*H500</f>
        <v>0</v>
      </c>
      <c r="Q500" s="193">
        <v>0</v>
      </c>
      <c r="R500" s="193">
        <f>Q500*H500</f>
        <v>0</v>
      </c>
      <c r="S500" s="193">
        <v>5.2999999999999998E-4</v>
      </c>
      <c r="T500" s="194">
        <f>S500*H500</f>
        <v>2.65E-3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5" t="s">
        <v>262</v>
      </c>
      <c r="AT500" s="195" t="s">
        <v>143</v>
      </c>
      <c r="AU500" s="195" t="s">
        <v>148</v>
      </c>
      <c r="AY500" s="17" t="s">
        <v>140</v>
      </c>
      <c r="BE500" s="196">
        <f>IF(N500="základní",J500,0)</f>
        <v>0</v>
      </c>
      <c r="BF500" s="196">
        <f>IF(N500="snížená",J500,0)</f>
        <v>0</v>
      </c>
      <c r="BG500" s="196">
        <f>IF(N500="zákl. přenesená",J500,0)</f>
        <v>0</v>
      </c>
      <c r="BH500" s="196">
        <f>IF(N500="sníž. přenesená",J500,0)</f>
        <v>0</v>
      </c>
      <c r="BI500" s="196">
        <f>IF(N500="nulová",J500,0)</f>
        <v>0</v>
      </c>
      <c r="BJ500" s="17" t="s">
        <v>148</v>
      </c>
      <c r="BK500" s="196">
        <f>ROUND(I500*H500,2)</f>
        <v>0</v>
      </c>
      <c r="BL500" s="17" t="s">
        <v>262</v>
      </c>
      <c r="BM500" s="195" t="s">
        <v>666</v>
      </c>
    </row>
    <row r="501" spans="1:65" s="13" customFormat="1" ht="11.25">
      <c r="B501" s="197"/>
      <c r="C501" s="198"/>
      <c r="D501" s="199" t="s">
        <v>150</v>
      </c>
      <c r="E501" s="200" t="s">
        <v>1</v>
      </c>
      <c r="F501" s="201" t="s">
        <v>667</v>
      </c>
      <c r="G501" s="198"/>
      <c r="H501" s="200" t="s">
        <v>1</v>
      </c>
      <c r="I501" s="202"/>
      <c r="J501" s="198"/>
      <c r="K501" s="198"/>
      <c r="L501" s="203"/>
      <c r="M501" s="204"/>
      <c r="N501" s="205"/>
      <c r="O501" s="205"/>
      <c r="P501" s="205"/>
      <c r="Q501" s="205"/>
      <c r="R501" s="205"/>
      <c r="S501" s="205"/>
      <c r="T501" s="206"/>
      <c r="AT501" s="207" t="s">
        <v>150</v>
      </c>
      <c r="AU501" s="207" t="s">
        <v>148</v>
      </c>
      <c r="AV501" s="13" t="s">
        <v>81</v>
      </c>
      <c r="AW501" s="13" t="s">
        <v>31</v>
      </c>
      <c r="AX501" s="13" t="s">
        <v>73</v>
      </c>
      <c r="AY501" s="207" t="s">
        <v>140</v>
      </c>
    </row>
    <row r="502" spans="1:65" s="14" customFormat="1" ht="11.25">
      <c r="B502" s="208"/>
      <c r="C502" s="209"/>
      <c r="D502" s="199" t="s">
        <v>150</v>
      </c>
      <c r="E502" s="210" t="s">
        <v>1</v>
      </c>
      <c r="F502" s="211" t="s">
        <v>668</v>
      </c>
      <c r="G502" s="209"/>
      <c r="H502" s="212">
        <v>5</v>
      </c>
      <c r="I502" s="213"/>
      <c r="J502" s="209"/>
      <c r="K502" s="209"/>
      <c r="L502" s="214"/>
      <c r="M502" s="215"/>
      <c r="N502" s="216"/>
      <c r="O502" s="216"/>
      <c r="P502" s="216"/>
      <c r="Q502" s="216"/>
      <c r="R502" s="216"/>
      <c r="S502" s="216"/>
      <c r="T502" s="217"/>
      <c r="AT502" s="218" t="s">
        <v>150</v>
      </c>
      <c r="AU502" s="218" t="s">
        <v>148</v>
      </c>
      <c r="AV502" s="14" t="s">
        <v>148</v>
      </c>
      <c r="AW502" s="14" t="s">
        <v>31</v>
      </c>
      <c r="AX502" s="14" t="s">
        <v>81</v>
      </c>
      <c r="AY502" s="218" t="s">
        <v>140</v>
      </c>
    </row>
    <row r="503" spans="1:65" s="2" customFormat="1" ht="24.2" customHeight="1">
      <c r="A503" s="34"/>
      <c r="B503" s="35"/>
      <c r="C503" s="183" t="s">
        <v>669</v>
      </c>
      <c r="D503" s="183" t="s">
        <v>143</v>
      </c>
      <c r="E503" s="184" t="s">
        <v>670</v>
      </c>
      <c r="F503" s="185" t="s">
        <v>671</v>
      </c>
      <c r="G503" s="186" t="s">
        <v>279</v>
      </c>
      <c r="H503" s="187">
        <v>1</v>
      </c>
      <c r="I503" s="188"/>
      <c r="J503" s="189">
        <f>ROUND(I503*H503,2)</f>
        <v>0</v>
      </c>
      <c r="K503" s="190"/>
      <c r="L503" s="39"/>
      <c r="M503" s="191" t="s">
        <v>1</v>
      </c>
      <c r="N503" s="192" t="s">
        <v>39</v>
      </c>
      <c r="O503" s="71"/>
      <c r="P503" s="193">
        <f>O503*H503</f>
        <v>0</v>
      </c>
      <c r="Q503" s="193">
        <v>0</v>
      </c>
      <c r="R503" s="193">
        <f>Q503*H503</f>
        <v>0</v>
      </c>
      <c r="S503" s="193">
        <v>5.11E-3</v>
      </c>
      <c r="T503" s="194">
        <f>S503*H503</f>
        <v>5.11E-3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5" t="s">
        <v>262</v>
      </c>
      <c r="AT503" s="195" t="s">
        <v>143</v>
      </c>
      <c r="AU503" s="195" t="s">
        <v>148</v>
      </c>
      <c r="AY503" s="17" t="s">
        <v>140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7" t="s">
        <v>148</v>
      </c>
      <c r="BK503" s="196">
        <f>ROUND(I503*H503,2)</f>
        <v>0</v>
      </c>
      <c r="BL503" s="17" t="s">
        <v>262</v>
      </c>
      <c r="BM503" s="195" t="s">
        <v>672</v>
      </c>
    </row>
    <row r="504" spans="1:65" s="13" customFormat="1" ht="11.25">
      <c r="B504" s="197"/>
      <c r="C504" s="198"/>
      <c r="D504" s="199" t="s">
        <v>150</v>
      </c>
      <c r="E504" s="200" t="s">
        <v>1</v>
      </c>
      <c r="F504" s="201" t="s">
        <v>673</v>
      </c>
      <c r="G504" s="198"/>
      <c r="H504" s="200" t="s">
        <v>1</v>
      </c>
      <c r="I504" s="202"/>
      <c r="J504" s="198"/>
      <c r="K504" s="198"/>
      <c r="L504" s="203"/>
      <c r="M504" s="204"/>
      <c r="N504" s="205"/>
      <c r="O504" s="205"/>
      <c r="P504" s="205"/>
      <c r="Q504" s="205"/>
      <c r="R504" s="205"/>
      <c r="S504" s="205"/>
      <c r="T504" s="206"/>
      <c r="AT504" s="207" t="s">
        <v>150</v>
      </c>
      <c r="AU504" s="207" t="s">
        <v>148</v>
      </c>
      <c r="AV504" s="13" t="s">
        <v>81</v>
      </c>
      <c r="AW504" s="13" t="s">
        <v>31</v>
      </c>
      <c r="AX504" s="13" t="s">
        <v>73</v>
      </c>
      <c r="AY504" s="207" t="s">
        <v>140</v>
      </c>
    </row>
    <row r="505" spans="1:65" s="14" customFormat="1" ht="11.25">
      <c r="B505" s="208"/>
      <c r="C505" s="209"/>
      <c r="D505" s="199" t="s">
        <v>150</v>
      </c>
      <c r="E505" s="210" t="s">
        <v>1</v>
      </c>
      <c r="F505" s="211" t="s">
        <v>81</v>
      </c>
      <c r="G505" s="209"/>
      <c r="H505" s="212">
        <v>1</v>
      </c>
      <c r="I505" s="213"/>
      <c r="J505" s="209"/>
      <c r="K505" s="209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150</v>
      </c>
      <c r="AU505" s="218" t="s">
        <v>148</v>
      </c>
      <c r="AV505" s="14" t="s">
        <v>148</v>
      </c>
      <c r="AW505" s="14" t="s">
        <v>31</v>
      </c>
      <c r="AX505" s="14" t="s">
        <v>81</v>
      </c>
      <c r="AY505" s="218" t="s">
        <v>140</v>
      </c>
    </row>
    <row r="506" spans="1:65" s="2" customFormat="1" ht="24.2" customHeight="1">
      <c r="A506" s="34"/>
      <c r="B506" s="35"/>
      <c r="C506" s="183" t="s">
        <v>674</v>
      </c>
      <c r="D506" s="183" t="s">
        <v>143</v>
      </c>
      <c r="E506" s="184" t="s">
        <v>675</v>
      </c>
      <c r="F506" s="185" t="s">
        <v>676</v>
      </c>
      <c r="G506" s="186" t="s">
        <v>279</v>
      </c>
      <c r="H506" s="187">
        <v>2</v>
      </c>
      <c r="I506" s="188"/>
      <c r="J506" s="189">
        <f>ROUND(I506*H506,2)</f>
        <v>0</v>
      </c>
      <c r="K506" s="190"/>
      <c r="L506" s="39"/>
      <c r="M506" s="191" t="s">
        <v>1</v>
      </c>
      <c r="N506" s="192" t="s">
        <v>39</v>
      </c>
      <c r="O506" s="71"/>
      <c r="P506" s="193">
        <f>O506*H506</f>
        <v>0</v>
      </c>
      <c r="Q506" s="193">
        <v>7.6999999999999996E-4</v>
      </c>
      <c r="R506" s="193">
        <f>Q506*H506</f>
        <v>1.5399999999999999E-3</v>
      </c>
      <c r="S506" s="193">
        <v>0</v>
      </c>
      <c r="T506" s="194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5" t="s">
        <v>262</v>
      </c>
      <c r="AT506" s="195" t="s">
        <v>143</v>
      </c>
      <c r="AU506" s="195" t="s">
        <v>148</v>
      </c>
      <c r="AY506" s="17" t="s">
        <v>140</v>
      </c>
      <c r="BE506" s="196">
        <f>IF(N506="základní",J506,0)</f>
        <v>0</v>
      </c>
      <c r="BF506" s="196">
        <f>IF(N506="snížená",J506,0)</f>
        <v>0</v>
      </c>
      <c r="BG506" s="196">
        <f>IF(N506="zákl. přenesená",J506,0)</f>
        <v>0</v>
      </c>
      <c r="BH506" s="196">
        <f>IF(N506="sníž. přenesená",J506,0)</f>
        <v>0</v>
      </c>
      <c r="BI506" s="196">
        <f>IF(N506="nulová",J506,0)</f>
        <v>0</v>
      </c>
      <c r="BJ506" s="17" t="s">
        <v>148</v>
      </c>
      <c r="BK506" s="196">
        <f>ROUND(I506*H506,2)</f>
        <v>0</v>
      </c>
      <c r="BL506" s="17" t="s">
        <v>262</v>
      </c>
      <c r="BM506" s="195" t="s">
        <v>677</v>
      </c>
    </row>
    <row r="507" spans="1:65" s="13" customFormat="1" ht="11.25">
      <c r="B507" s="197"/>
      <c r="C507" s="198"/>
      <c r="D507" s="199" t="s">
        <v>150</v>
      </c>
      <c r="E507" s="200" t="s">
        <v>1</v>
      </c>
      <c r="F507" s="201" t="s">
        <v>678</v>
      </c>
      <c r="G507" s="198"/>
      <c r="H507" s="200" t="s">
        <v>1</v>
      </c>
      <c r="I507" s="202"/>
      <c r="J507" s="198"/>
      <c r="K507" s="198"/>
      <c r="L507" s="203"/>
      <c r="M507" s="204"/>
      <c r="N507" s="205"/>
      <c r="O507" s="205"/>
      <c r="P507" s="205"/>
      <c r="Q507" s="205"/>
      <c r="R507" s="205"/>
      <c r="S507" s="205"/>
      <c r="T507" s="206"/>
      <c r="AT507" s="207" t="s">
        <v>150</v>
      </c>
      <c r="AU507" s="207" t="s">
        <v>148</v>
      </c>
      <c r="AV507" s="13" t="s">
        <v>81</v>
      </c>
      <c r="AW507" s="13" t="s">
        <v>31</v>
      </c>
      <c r="AX507" s="13" t="s">
        <v>73</v>
      </c>
      <c r="AY507" s="207" t="s">
        <v>140</v>
      </c>
    </row>
    <row r="508" spans="1:65" s="14" customFormat="1" ht="11.25">
      <c r="B508" s="208"/>
      <c r="C508" s="209"/>
      <c r="D508" s="199" t="s">
        <v>150</v>
      </c>
      <c r="E508" s="210" t="s">
        <v>1</v>
      </c>
      <c r="F508" s="211" t="s">
        <v>588</v>
      </c>
      <c r="G508" s="209"/>
      <c r="H508" s="212">
        <v>2</v>
      </c>
      <c r="I508" s="213"/>
      <c r="J508" s="209"/>
      <c r="K508" s="209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150</v>
      </c>
      <c r="AU508" s="218" t="s">
        <v>148</v>
      </c>
      <c r="AV508" s="14" t="s">
        <v>148</v>
      </c>
      <c r="AW508" s="14" t="s">
        <v>31</v>
      </c>
      <c r="AX508" s="14" t="s">
        <v>81</v>
      </c>
      <c r="AY508" s="218" t="s">
        <v>140</v>
      </c>
    </row>
    <row r="509" spans="1:65" s="2" customFormat="1" ht="24.2" customHeight="1">
      <c r="A509" s="34"/>
      <c r="B509" s="35"/>
      <c r="C509" s="183" t="s">
        <v>679</v>
      </c>
      <c r="D509" s="183" t="s">
        <v>143</v>
      </c>
      <c r="E509" s="184" t="s">
        <v>680</v>
      </c>
      <c r="F509" s="185" t="s">
        <v>681</v>
      </c>
      <c r="G509" s="186" t="s">
        <v>279</v>
      </c>
      <c r="H509" s="187">
        <v>8</v>
      </c>
      <c r="I509" s="188"/>
      <c r="J509" s="189">
        <f>ROUND(I509*H509,2)</f>
        <v>0</v>
      </c>
      <c r="K509" s="190"/>
      <c r="L509" s="39"/>
      <c r="M509" s="191" t="s">
        <v>1</v>
      </c>
      <c r="N509" s="192" t="s">
        <v>39</v>
      </c>
      <c r="O509" s="71"/>
      <c r="P509" s="193">
        <f>O509*H509</f>
        <v>0</v>
      </c>
      <c r="Q509" s="193">
        <v>2.7999999999999998E-4</v>
      </c>
      <c r="R509" s="193">
        <f>Q509*H509</f>
        <v>2.2399999999999998E-3</v>
      </c>
      <c r="S509" s="193">
        <v>0</v>
      </c>
      <c r="T509" s="194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5" t="s">
        <v>262</v>
      </c>
      <c r="AT509" s="195" t="s">
        <v>143</v>
      </c>
      <c r="AU509" s="195" t="s">
        <v>148</v>
      </c>
      <c r="AY509" s="17" t="s">
        <v>140</v>
      </c>
      <c r="BE509" s="196">
        <f>IF(N509="základní",J509,0)</f>
        <v>0</v>
      </c>
      <c r="BF509" s="196">
        <f>IF(N509="snížená",J509,0)</f>
        <v>0</v>
      </c>
      <c r="BG509" s="196">
        <f>IF(N509="zákl. přenesená",J509,0)</f>
        <v>0</v>
      </c>
      <c r="BH509" s="196">
        <f>IF(N509="sníž. přenesená",J509,0)</f>
        <v>0</v>
      </c>
      <c r="BI509" s="196">
        <f>IF(N509="nulová",J509,0)</f>
        <v>0</v>
      </c>
      <c r="BJ509" s="17" t="s">
        <v>148</v>
      </c>
      <c r="BK509" s="196">
        <f>ROUND(I509*H509,2)</f>
        <v>0</v>
      </c>
      <c r="BL509" s="17" t="s">
        <v>262</v>
      </c>
      <c r="BM509" s="195" t="s">
        <v>682</v>
      </c>
    </row>
    <row r="510" spans="1:65" s="13" customFormat="1" ht="11.25">
      <c r="B510" s="197"/>
      <c r="C510" s="198"/>
      <c r="D510" s="199" t="s">
        <v>150</v>
      </c>
      <c r="E510" s="200" t="s">
        <v>1</v>
      </c>
      <c r="F510" s="201" t="s">
        <v>683</v>
      </c>
      <c r="G510" s="198"/>
      <c r="H510" s="200" t="s">
        <v>1</v>
      </c>
      <c r="I510" s="202"/>
      <c r="J510" s="198"/>
      <c r="K510" s="198"/>
      <c r="L510" s="203"/>
      <c r="M510" s="204"/>
      <c r="N510" s="205"/>
      <c r="O510" s="205"/>
      <c r="P510" s="205"/>
      <c r="Q510" s="205"/>
      <c r="R510" s="205"/>
      <c r="S510" s="205"/>
      <c r="T510" s="206"/>
      <c r="AT510" s="207" t="s">
        <v>150</v>
      </c>
      <c r="AU510" s="207" t="s">
        <v>148</v>
      </c>
      <c r="AV510" s="13" t="s">
        <v>81</v>
      </c>
      <c r="AW510" s="13" t="s">
        <v>31</v>
      </c>
      <c r="AX510" s="13" t="s">
        <v>73</v>
      </c>
      <c r="AY510" s="207" t="s">
        <v>140</v>
      </c>
    </row>
    <row r="511" spans="1:65" s="14" customFormat="1" ht="11.25">
      <c r="B511" s="208"/>
      <c r="C511" s="209"/>
      <c r="D511" s="199" t="s">
        <v>150</v>
      </c>
      <c r="E511" s="210" t="s">
        <v>1</v>
      </c>
      <c r="F511" s="211" t="s">
        <v>684</v>
      </c>
      <c r="G511" s="209"/>
      <c r="H511" s="212">
        <v>8</v>
      </c>
      <c r="I511" s="213"/>
      <c r="J511" s="209"/>
      <c r="K511" s="209"/>
      <c r="L511" s="214"/>
      <c r="M511" s="215"/>
      <c r="N511" s="216"/>
      <c r="O511" s="216"/>
      <c r="P511" s="216"/>
      <c r="Q511" s="216"/>
      <c r="R511" s="216"/>
      <c r="S511" s="216"/>
      <c r="T511" s="217"/>
      <c r="AT511" s="218" t="s">
        <v>150</v>
      </c>
      <c r="AU511" s="218" t="s">
        <v>148</v>
      </c>
      <c r="AV511" s="14" t="s">
        <v>148</v>
      </c>
      <c r="AW511" s="14" t="s">
        <v>31</v>
      </c>
      <c r="AX511" s="14" t="s">
        <v>81</v>
      </c>
      <c r="AY511" s="218" t="s">
        <v>140</v>
      </c>
    </row>
    <row r="512" spans="1:65" s="2" customFormat="1" ht="21.75" customHeight="1">
      <c r="A512" s="34"/>
      <c r="B512" s="35"/>
      <c r="C512" s="183" t="s">
        <v>685</v>
      </c>
      <c r="D512" s="183" t="s">
        <v>143</v>
      </c>
      <c r="E512" s="184" t="s">
        <v>686</v>
      </c>
      <c r="F512" s="185" t="s">
        <v>687</v>
      </c>
      <c r="G512" s="186" t="s">
        <v>279</v>
      </c>
      <c r="H512" s="187">
        <v>5</v>
      </c>
      <c r="I512" s="188"/>
      <c r="J512" s="189">
        <f>ROUND(I512*H512,2)</f>
        <v>0</v>
      </c>
      <c r="K512" s="190"/>
      <c r="L512" s="39"/>
      <c r="M512" s="191" t="s">
        <v>1</v>
      </c>
      <c r="N512" s="192" t="s">
        <v>39</v>
      </c>
      <c r="O512" s="71"/>
      <c r="P512" s="193">
        <f>O512*H512</f>
        <v>0</v>
      </c>
      <c r="Q512" s="193">
        <v>2.0000000000000002E-5</v>
      </c>
      <c r="R512" s="193">
        <f>Q512*H512</f>
        <v>1E-4</v>
      </c>
      <c r="S512" s="193">
        <v>0</v>
      </c>
      <c r="T512" s="194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95" t="s">
        <v>262</v>
      </c>
      <c r="AT512" s="195" t="s">
        <v>143</v>
      </c>
      <c r="AU512" s="195" t="s">
        <v>148</v>
      </c>
      <c r="AY512" s="17" t="s">
        <v>140</v>
      </c>
      <c r="BE512" s="196">
        <f>IF(N512="základní",J512,0)</f>
        <v>0</v>
      </c>
      <c r="BF512" s="196">
        <f>IF(N512="snížená",J512,0)</f>
        <v>0</v>
      </c>
      <c r="BG512" s="196">
        <f>IF(N512="zákl. přenesená",J512,0)</f>
        <v>0</v>
      </c>
      <c r="BH512" s="196">
        <f>IF(N512="sníž. přenesená",J512,0)</f>
        <v>0</v>
      </c>
      <c r="BI512" s="196">
        <f>IF(N512="nulová",J512,0)</f>
        <v>0</v>
      </c>
      <c r="BJ512" s="17" t="s">
        <v>148</v>
      </c>
      <c r="BK512" s="196">
        <f>ROUND(I512*H512,2)</f>
        <v>0</v>
      </c>
      <c r="BL512" s="17" t="s">
        <v>262</v>
      </c>
      <c r="BM512" s="195" t="s">
        <v>688</v>
      </c>
    </row>
    <row r="513" spans="1:65" s="13" customFormat="1" ht="11.25">
      <c r="B513" s="197"/>
      <c r="C513" s="198"/>
      <c r="D513" s="199" t="s">
        <v>150</v>
      </c>
      <c r="E513" s="200" t="s">
        <v>1</v>
      </c>
      <c r="F513" s="201" t="s">
        <v>689</v>
      </c>
      <c r="G513" s="198"/>
      <c r="H513" s="200" t="s">
        <v>1</v>
      </c>
      <c r="I513" s="202"/>
      <c r="J513" s="198"/>
      <c r="K513" s="198"/>
      <c r="L513" s="203"/>
      <c r="M513" s="204"/>
      <c r="N513" s="205"/>
      <c r="O513" s="205"/>
      <c r="P513" s="205"/>
      <c r="Q513" s="205"/>
      <c r="R513" s="205"/>
      <c r="S513" s="205"/>
      <c r="T513" s="206"/>
      <c r="AT513" s="207" t="s">
        <v>150</v>
      </c>
      <c r="AU513" s="207" t="s">
        <v>148</v>
      </c>
      <c r="AV513" s="13" t="s">
        <v>81</v>
      </c>
      <c r="AW513" s="13" t="s">
        <v>31</v>
      </c>
      <c r="AX513" s="13" t="s">
        <v>73</v>
      </c>
      <c r="AY513" s="207" t="s">
        <v>140</v>
      </c>
    </row>
    <row r="514" spans="1:65" s="14" customFormat="1" ht="11.25">
      <c r="B514" s="208"/>
      <c r="C514" s="209"/>
      <c r="D514" s="199" t="s">
        <v>150</v>
      </c>
      <c r="E514" s="210" t="s">
        <v>1</v>
      </c>
      <c r="F514" s="211" t="s">
        <v>690</v>
      </c>
      <c r="G514" s="209"/>
      <c r="H514" s="212">
        <v>5</v>
      </c>
      <c r="I514" s="213"/>
      <c r="J514" s="209"/>
      <c r="K514" s="209"/>
      <c r="L514" s="214"/>
      <c r="M514" s="215"/>
      <c r="N514" s="216"/>
      <c r="O514" s="216"/>
      <c r="P514" s="216"/>
      <c r="Q514" s="216"/>
      <c r="R514" s="216"/>
      <c r="S514" s="216"/>
      <c r="T514" s="217"/>
      <c r="AT514" s="218" t="s">
        <v>150</v>
      </c>
      <c r="AU514" s="218" t="s">
        <v>148</v>
      </c>
      <c r="AV514" s="14" t="s">
        <v>148</v>
      </c>
      <c r="AW514" s="14" t="s">
        <v>31</v>
      </c>
      <c r="AX514" s="14" t="s">
        <v>81</v>
      </c>
      <c r="AY514" s="218" t="s">
        <v>140</v>
      </c>
    </row>
    <row r="515" spans="1:65" s="2" customFormat="1" ht="21.75" customHeight="1">
      <c r="A515" s="34"/>
      <c r="B515" s="35"/>
      <c r="C515" s="219" t="s">
        <v>691</v>
      </c>
      <c r="D515" s="219" t="s">
        <v>158</v>
      </c>
      <c r="E515" s="220" t="s">
        <v>692</v>
      </c>
      <c r="F515" s="221" t="s">
        <v>693</v>
      </c>
      <c r="G515" s="222" t="s">
        <v>249</v>
      </c>
      <c r="H515" s="223">
        <v>5</v>
      </c>
      <c r="I515" s="224"/>
      <c r="J515" s="225">
        <f t="shared" ref="J515:J521" si="10">ROUND(I515*H515,2)</f>
        <v>0</v>
      </c>
      <c r="K515" s="226"/>
      <c r="L515" s="227"/>
      <c r="M515" s="228" t="s">
        <v>1</v>
      </c>
      <c r="N515" s="229" t="s">
        <v>39</v>
      </c>
      <c r="O515" s="71"/>
      <c r="P515" s="193">
        <f t="shared" ref="P515:P521" si="11">O515*H515</f>
        <v>0</v>
      </c>
      <c r="Q515" s="193">
        <v>2.5000000000000001E-4</v>
      </c>
      <c r="R515" s="193">
        <f t="shared" ref="R515:R521" si="12">Q515*H515</f>
        <v>1.25E-3</v>
      </c>
      <c r="S515" s="193">
        <v>0</v>
      </c>
      <c r="T515" s="194">
        <f t="shared" ref="T515:T521" si="13"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5" t="s">
        <v>349</v>
      </c>
      <c r="AT515" s="195" t="s">
        <v>158</v>
      </c>
      <c r="AU515" s="195" t="s">
        <v>148</v>
      </c>
      <c r="AY515" s="17" t="s">
        <v>140</v>
      </c>
      <c r="BE515" s="196">
        <f t="shared" ref="BE515:BE521" si="14">IF(N515="základní",J515,0)</f>
        <v>0</v>
      </c>
      <c r="BF515" s="196">
        <f t="shared" ref="BF515:BF521" si="15">IF(N515="snížená",J515,0)</f>
        <v>0</v>
      </c>
      <c r="BG515" s="196">
        <f t="shared" ref="BG515:BG521" si="16">IF(N515="zákl. přenesená",J515,0)</f>
        <v>0</v>
      </c>
      <c r="BH515" s="196">
        <f t="shared" ref="BH515:BH521" si="17">IF(N515="sníž. přenesená",J515,0)</f>
        <v>0</v>
      </c>
      <c r="BI515" s="196">
        <f t="shared" ref="BI515:BI521" si="18">IF(N515="nulová",J515,0)</f>
        <v>0</v>
      </c>
      <c r="BJ515" s="17" t="s">
        <v>148</v>
      </c>
      <c r="BK515" s="196">
        <f t="shared" ref="BK515:BK521" si="19">ROUND(I515*H515,2)</f>
        <v>0</v>
      </c>
      <c r="BL515" s="17" t="s">
        <v>262</v>
      </c>
      <c r="BM515" s="195" t="s">
        <v>694</v>
      </c>
    </row>
    <row r="516" spans="1:65" s="2" customFormat="1" ht="16.5" customHeight="1">
      <c r="A516" s="34"/>
      <c r="B516" s="35"/>
      <c r="C516" s="183" t="s">
        <v>695</v>
      </c>
      <c r="D516" s="183" t="s">
        <v>143</v>
      </c>
      <c r="E516" s="184" t="s">
        <v>696</v>
      </c>
      <c r="F516" s="185" t="s">
        <v>697</v>
      </c>
      <c r="G516" s="186" t="s">
        <v>279</v>
      </c>
      <c r="H516" s="187">
        <v>2</v>
      </c>
      <c r="I516" s="188"/>
      <c r="J516" s="189">
        <f t="shared" si="10"/>
        <v>0</v>
      </c>
      <c r="K516" s="190"/>
      <c r="L516" s="39"/>
      <c r="M516" s="191" t="s">
        <v>1</v>
      </c>
      <c r="N516" s="192" t="s">
        <v>39</v>
      </c>
      <c r="O516" s="71"/>
      <c r="P516" s="193">
        <f t="shared" si="11"/>
        <v>0</v>
      </c>
      <c r="Q516" s="193">
        <v>0</v>
      </c>
      <c r="R516" s="193">
        <f t="shared" si="12"/>
        <v>0</v>
      </c>
      <c r="S516" s="193">
        <v>5.5999999999999999E-3</v>
      </c>
      <c r="T516" s="194">
        <f t="shared" si="13"/>
        <v>1.12E-2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5" t="s">
        <v>262</v>
      </c>
      <c r="AT516" s="195" t="s">
        <v>143</v>
      </c>
      <c r="AU516" s="195" t="s">
        <v>148</v>
      </c>
      <c r="AY516" s="17" t="s">
        <v>140</v>
      </c>
      <c r="BE516" s="196">
        <f t="shared" si="14"/>
        <v>0</v>
      </c>
      <c r="BF516" s="196">
        <f t="shared" si="15"/>
        <v>0</v>
      </c>
      <c r="BG516" s="196">
        <f t="shared" si="16"/>
        <v>0</v>
      </c>
      <c r="BH516" s="196">
        <f t="shared" si="17"/>
        <v>0</v>
      </c>
      <c r="BI516" s="196">
        <f t="shared" si="18"/>
        <v>0</v>
      </c>
      <c r="BJ516" s="17" t="s">
        <v>148</v>
      </c>
      <c r="BK516" s="196">
        <f t="shared" si="19"/>
        <v>0</v>
      </c>
      <c r="BL516" s="17" t="s">
        <v>262</v>
      </c>
      <c r="BM516" s="195" t="s">
        <v>698</v>
      </c>
    </row>
    <row r="517" spans="1:65" s="2" customFormat="1" ht="16.5" customHeight="1">
      <c r="A517" s="34"/>
      <c r="B517" s="35"/>
      <c r="C517" s="183" t="s">
        <v>699</v>
      </c>
      <c r="D517" s="183" t="s">
        <v>143</v>
      </c>
      <c r="E517" s="184" t="s">
        <v>700</v>
      </c>
      <c r="F517" s="185" t="s">
        <v>701</v>
      </c>
      <c r="G517" s="186" t="s">
        <v>279</v>
      </c>
      <c r="H517" s="187">
        <v>2</v>
      </c>
      <c r="I517" s="188"/>
      <c r="J517" s="189">
        <f t="shared" si="10"/>
        <v>0</v>
      </c>
      <c r="K517" s="190"/>
      <c r="L517" s="39"/>
      <c r="M517" s="191" t="s">
        <v>1</v>
      </c>
      <c r="N517" s="192" t="s">
        <v>39</v>
      </c>
      <c r="O517" s="71"/>
      <c r="P517" s="193">
        <f t="shared" si="11"/>
        <v>0</v>
      </c>
      <c r="Q517" s="193">
        <v>2.0000000000000002E-5</v>
      </c>
      <c r="R517" s="193">
        <f t="shared" si="12"/>
        <v>4.0000000000000003E-5</v>
      </c>
      <c r="S517" s="193">
        <v>2.0000000000000002E-5</v>
      </c>
      <c r="T517" s="194">
        <f t="shared" si="13"/>
        <v>4.0000000000000003E-5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5" t="s">
        <v>262</v>
      </c>
      <c r="AT517" s="195" t="s">
        <v>143</v>
      </c>
      <c r="AU517" s="195" t="s">
        <v>148</v>
      </c>
      <c r="AY517" s="17" t="s">
        <v>140</v>
      </c>
      <c r="BE517" s="196">
        <f t="shared" si="14"/>
        <v>0</v>
      </c>
      <c r="BF517" s="196">
        <f t="shared" si="15"/>
        <v>0</v>
      </c>
      <c r="BG517" s="196">
        <f t="shared" si="16"/>
        <v>0</v>
      </c>
      <c r="BH517" s="196">
        <f t="shared" si="17"/>
        <v>0</v>
      </c>
      <c r="BI517" s="196">
        <f t="shared" si="18"/>
        <v>0</v>
      </c>
      <c r="BJ517" s="17" t="s">
        <v>148</v>
      </c>
      <c r="BK517" s="196">
        <f t="shared" si="19"/>
        <v>0</v>
      </c>
      <c r="BL517" s="17" t="s">
        <v>262</v>
      </c>
      <c r="BM517" s="195" t="s">
        <v>702</v>
      </c>
    </row>
    <row r="518" spans="1:65" s="2" customFormat="1" ht="21.75" customHeight="1">
      <c r="A518" s="34"/>
      <c r="B518" s="35"/>
      <c r="C518" s="183" t="s">
        <v>703</v>
      </c>
      <c r="D518" s="183" t="s">
        <v>143</v>
      </c>
      <c r="E518" s="184" t="s">
        <v>704</v>
      </c>
      <c r="F518" s="185" t="s">
        <v>705</v>
      </c>
      <c r="G518" s="186" t="s">
        <v>249</v>
      </c>
      <c r="H518" s="187">
        <v>24</v>
      </c>
      <c r="I518" s="188"/>
      <c r="J518" s="189">
        <f t="shared" si="10"/>
        <v>0</v>
      </c>
      <c r="K518" s="190"/>
      <c r="L518" s="39"/>
      <c r="M518" s="191" t="s">
        <v>1</v>
      </c>
      <c r="N518" s="192" t="s">
        <v>39</v>
      </c>
      <c r="O518" s="71"/>
      <c r="P518" s="193">
        <f t="shared" si="11"/>
        <v>0</v>
      </c>
      <c r="Q518" s="193">
        <v>1.0000000000000001E-5</v>
      </c>
      <c r="R518" s="193">
        <f t="shared" si="12"/>
        <v>2.4000000000000003E-4</v>
      </c>
      <c r="S518" s="193">
        <v>0</v>
      </c>
      <c r="T518" s="194">
        <f t="shared" si="13"/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5" t="s">
        <v>262</v>
      </c>
      <c r="AT518" s="195" t="s">
        <v>143</v>
      </c>
      <c r="AU518" s="195" t="s">
        <v>148</v>
      </c>
      <c r="AY518" s="17" t="s">
        <v>140</v>
      </c>
      <c r="BE518" s="196">
        <f t="shared" si="14"/>
        <v>0</v>
      </c>
      <c r="BF518" s="196">
        <f t="shared" si="15"/>
        <v>0</v>
      </c>
      <c r="BG518" s="196">
        <f t="shared" si="16"/>
        <v>0</v>
      </c>
      <c r="BH518" s="196">
        <f t="shared" si="17"/>
        <v>0</v>
      </c>
      <c r="BI518" s="196">
        <f t="shared" si="18"/>
        <v>0</v>
      </c>
      <c r="BJ518" s="17" t="s">
        <v>148</v>
      </c>
      <c r="BK518" s="196">
        <f t="shared" si="19"/>
        <v>0</v>
      </c>
      <c r="BL518" s="17" t="s">
        <v>262</v>
      </c>
      <c r="BM518" s="195" t="s">
        <v>706</v>
      </c>
    </row>
    <row r="519" spans="1:65" s="2" customFormat="1" ht="24.2" customHeight="1">
      <c r="A519" s="34"/>
      <c r="B519" s="35"/>
      <c r="C519" s="183" t="s">
        <v>707</v>
      </c>
      <c r="D519" s="183" t="s">
        <v>143</v>
      </c>
      <c r="E519" s="184" t="s">
        <v>708</v>
      </c>
      <c r="F519" s="185" t="s">
        <v>709</v>
      </c>
      <c r="G519" s="186" t="s">
        <v>249</v>
      </c>
      <c r="H519" s="187">
        <v>24</v>
      </c>
      <c r="I519" s="188"/>
      <c r="J519" s="189">
        <f t="shared" si="10"/>
        <v>0</v>
      </c>
      <c r="K519" s="190"/>
      <c r="L519" s="39"/>
      <c r="M519" s="191" t="s">
        <v>1</v>
      </c>
      <c r="N519" s="192" t="s">
        <v>39</v>
      </c>
      <c r="O519" s="71"/>
      <c r="P519" s="193">
        <f t="shared" si="11"/>
        <v>0</v>
      </c>
      <c r="Q519" s="193">
        <v>2.0000000000000002E-5</v>
      </c>
      <c r="R519" s="193">
        <f t="shared" si="12"/>
        <v>4.8000000000000007E-4</v>
      </c>
      <c r="S519" s="193">
        <v>0</v>
      </c>
      <c r="T519" s="194">
        <f t="shared" si="13"/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5" t="s">
        <v>262</v>
      </c>
      <c r="AT519" s="195" t="s">
        <v>143</v>
      </c>
      <c r="AU519" s="195" t="s">
        <v>148</v>
      </c>
      <c r="AY519" s="17" t="s">
        <v>140</v>
      </c>
      <c r="BE519" s="196">
        <f t="shared" si="14"/>
        <v>0</v>
      </c>
      <c r="BF519" s="196">
        <f t="shared" si="15"/>
        <v>0</v>
      </c>
      <c r="BG519" s="196">
        <f t="shared" si="16"/>
        <v>0</v>
      </c>
      <c r="BH519" s="196">
        <f t="shared" si="17"/>
        <v>0</v>
      </c>
      <c r="BI519" s="196">
        <f t="shared" si="18"/>
        <v>0</v>
      </c>
      <c r="BJ519" s="17" t="s">
        <v>148</v>
      </c>
      <c r="BK519" s="196">
        <f t="shared" si="19"/>
        <v>0</v>
      </c>
      <c r="BL519" s="17" t="s">
        <v>262</v>
      </c>
      <c r="BM519" s="195" t="s">
        <v>710</v>
      </c>
    </row>
    <row r="520" spans="1:65" s="2" customFormat="1" ht="33" customHeight="1">
      <c r="A520" s="34"/>
      <c r="B520" s="35"/>
      <c r="C520" s="183" t="s">
        <v>711</v>
      </c>
      <c r="D520" s="183" t="s">
        <v>143</v>
      </c>
      <c r="E520" s="184" t="s">
        <v>712</v>
      </c>
      <c r="F520" s="185" t="s">
        <v>713</v>
      </c>
      <c r="G520" s="186" t="s">
        <v>146</v>
      </c>
      <c r="H520" s="187">
        <v>3.5999999999999997E-2</v>
      </c>
      <c r="I520" s="188"/>
      <c r="J520" s="189">
        <f t="shared" si="10"/>
        <v>0</v>
      </c>
      <c r="K520" s="190"/>
      <c r="L520" s="39"/>
      <c r="M520" s="191" t="s">
        <v>1</v>
      </c>
      <c r="N520" s="192" t="s">
        <v>39</v>
      </c>
      <c r="O520" s="71"/>
      <c r="P520" s="193">
        <f t="shared" si="11"/>
        <v>0</v>
      </c>
      <c r="Q520" s="193">
        <v>0</v>
      </c>
      <c r="R520" s="193">
        <f t="shared" si="12"/>
        <v>0</v>
      </c>
      <c r="S520" s="193">
        <v>0</v>
      </c>
      <c r="T520" s="194">
        <f t="shared" si="13"/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95" t="s">
        <v>262</v>
      </c>
      <c r="AT520" s="195" t="s">
        <v>143</v>
      </c>
      <c r="AU520" s="195" t="s">
        <v>148</v>
      </c>
      <c r="AY520" s="17" t="s">
        <v>140</v>
      </c>
      <c r="BE520" s="196">
        <f t="shared" si="14"/>
        <v>0</v>
      </c>
      <c r="BF520" s="196">
        <f t="shared" si="15"/>
        <v>0</v>
      </c>
      <c r="BG520" s="196">
        <f t="shared" si="16"/>
        <v>0</v>
      </c>
      <c r="BH520" s="196">
        <f t="shared" si="17"/>
        <v>0</v>
      </c>
      <c r="BI520" s="196">
        <f t="shared" si="18"/>
        <v>0</v>
      </c>
      <c r="BJ520" s="17" t="s">
        <v>148</v>
      </c>
      <c r="BK520" s="196">
        <f t="shared" si="19"/>
        <v>0</v>
      </c>
      <c r="BL520" s="17" t="s">
        <v>262</v>
      </c>
      <c r="BM520" s="195" t="s">
        <v>714</v>
      </c>
    </row>
    <row r="521" spans="1:65" s="2" customFormat="1" ht="24.2" customHeight="1">
      <c r="A521" s="34"/>
      <c r="B521" s="35"/>
      <c r="C521" s="183" t="s">
        <v>715</v>
      </c>
      <c r="D521" s="183" t="s">
        <v>143</v>
      </c>
      <c r="E521" s="184" t="s">
        <v>716</v>
      </c>
      <c r="F521" s="185" t="s">
        <v>717</v>
      </c>
      <c r="G521" s="186" t="s">
        <v>146</v>
      </c>
      <c r="H521" s="187">
        <v>3.5999999999999997E-2</v>
      </c>
      <c r="I521" s="188"/>
      <c r="J521" s="189">
        <f t="shared" si="10"/>
        <v>0</v>
      </c>
      <c r="K521" s="190"/>
      <c r="L521" s="39"/>
      <c r="M521" s="191" t="s">
        <v>1</v>
      </c>
      <c r="N521" s="192" t="s">
        <v>39</v>
      </c>
      <c r="O521" s="71"/>
      <c r="P521" s="193">
        <f t="shared" si="11"/>
        <v>0</v>
      </c>
      <c r="Q521" s="193">
        <v>0</v>
      </c>
      <c r="R521" s="193">
        <f t="shared" si="12"/>
        <v>0</v>
      </c>
      <c r="S521" s="193">
        <v>0</v>
      </c>
      <c r="T521" s="194">
        <f t="shared" si="13"/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5" t="s">
        <v>262</v>
      </c>
      <c r="AT521" s="195" t="s">
        <v>143</v>
      </c>
      <c r="AU521" s="195" t="s">
        <v>148</v>
      </c>
      <c r="AY521" s="17" t="s">
        <v>140</v>
      </c>
      <c r="BE521" s="196">
        <f t="shared" si="14"/>
        <v>0</v>
      </c>
      <c r="BF521" s="196">
        <f t="shared" si="15"/>
        <v>0</v>
      </c>
      <c r="BG521" s="196">
        <f t="shared" si="16"/>
        <v>0</v>
      </c>
      <c r="BH521" s="196">
        <f t="shared" si="17"/>
        <v>0</v>
      </c>
      <c r="BI521" s="196">
        <f t="shared" si="18"/>
        <v>0</v>
      </c>
      <c r="BJ521" s="17" t="s">
        <v>148</v>
      </c>
      <c r="BK521" s="196">
        <f t="shared" si="19"/>
        <v>0</v>
      </c>
      <c r="BL521" s="17" t="s">
        <v>262</v>
      </c>
      <c r="BM521" s="195" t="s">
        <v>718</v>
      </c>
    </row>
    <row r="522" spans="1:65" s="12" customFormat="1" ht="22.9" customHeight="1">
      <c r="B522" s="167"/>
      <c r="C522" s="168"/>
      <c r="D522" s="169" t="s">
        <v>72</v>
      </c>
      <c r="E522" s="181" t="s">
        <v>719</v>
      </c>
      <c r="F522" s="181" t="s">
        <v>720</v>
      </c>
      <c r="G522" s="168"/>
      <c r="H522" s="168"/>
      <c r="I522" s="171"/>
      <c r="J522" s="182">
        <f>BK522</f>
        <v>0</v>
      </c>
      <c r="K522" s="168"/>
      <c r="L522" s="173"/>
      <c r="M522" s="174"/>
      <c r="N522" s="175"/>
      <c r="O522" s="175"/>
      <c r="P522" s="176">
        <f>SUM(P523:P534)</f>
        <v>0</v>
      </c>
      <c r="Q522" s="175"/>
      <c r="R522" s="176">
        <f>SUM(R523:R534)</f>
        <v>3.5399999999999997E-3</v>
      </c>
      <c r="S522" s="175"/>
      <c r="T522" s="177">
        <f>SUM(T523:T534)</f>
        <v>3.8369999999999994E-2</v>
      </c>
      <c r="AR522" s="178" t="s">
        <v>148</v>
      </c>
      <c r="AT522" s="179" t="s">
        <v>72</v>
      </c>
      <c r="AU522" s="179" t="s">
        <v>81</v>
      </c>
      <c r="AY522" s="178" t="s">
        <v>140</v>
      </c>
      <c r="BK522" s="180">
        <f>SUM(BK523:BK534)</f>
        <v>0</v>
      </c>
    </row>
    <row r="523" spans="1:65" s="2" customFormat="1" ht="24.2" customHeight="1">
      <c r="A523" s="34"/>
      <c r="B523" s="35"/>
      <c r="C523" s="183" t="s">
        <v>721</v>
      </c>
      <c r="D523" s="183" t="s">
        <v>143</v>
      </c>
      <c r="E523" s="184" t="s">
        <v>722</v>
      </c>
      <c r="F523" s="185" t="s">
        <v>723</v>
      </c>
      <c r="G523" s="186" t="s">
        <v>249</v>
      </c>
      <c r="H523" s="187">
        <v>8</v>
      </c>
      <c r="I523" s="188"/>
      <c r="J523" s="189">
        <f>ROUND(I523*H523,2)</f>
        <v>0</v>
      </c>
      <c r="K523" s="190"/>
      <c r="L523" s="39"/>
      <c r="M523" s="191" t="s">
        <v>1</v>
      </c>
      <c r="N523" s="192" t="s">
        <v>39</v>
      </c>
      <c r="O523" s="71"/>
      <c r="P523" s="193">
        <f>O523*H523</f>
        <v>0</v>
      </c>
      <c r="Q523" s="193">
        <v>3.8999999999999999E-4</v>
      </c>
      <c r="R523" s="193">
        <f>Q523*H523</f>
        <v>3.1199999999999999E-3</v>
      </c>
      <c r="S523" s="193">
        <v>3.4199999999999999E-3</v>
      </c>
      <c r="T523" s="194">
        <f>S523*H523</f>
        <v>2.7359999999999999E-2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5" t="s">
        <v>262</v>
      </c>
      <c r="AT523" s="195" t="s">
        <v>143</v>
      </c>
      <c r="AU523" s="195" t="s">
        <v>148</v>
      </c>
      <c r="AY523" s="17" t="s">
        <v>140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7" t="s">
        <v>148</v>
      </c>
      <c r="BK523" s="196">
        <f>ROUND(I523*H523,2)</f>
        <v>0</v>
      </c>
      <c r="BL523" s="17" t="s">
        <v>262</v>
      </c>
      <c r="BM523" s="195" t="s">
        <v>724</v>
      </c>
    </row>
    <row r="524" spans="1:65" s="13" customFormat="1" ht="11.25">
      <c r="B524" s="197"/>
      <c r="C524" s="198"/>
      <c r="D524" s="199" t="s">
        <v>150</v>
      </c>
      <c r="E524" s="200" t="s">
        <v>1</v>
      </c>
      <c r="F524" s="201" t="s">
        <v>725</v>
      </c>
      <c r="G524" s="198"/>
      <c r="H524" s="200" t="s">
        <v>1</v>
      </c>
      <c r="I524" s="202"/>
      <c r="J524" s="198"/>
      <c r="K524" s="198"/>
      <c r="L524" s="203"/>
      <c r="M524" s="204"/>
      <c r="N524" s="205"/>
      <c r="O524" s="205"/>
      <c r="P524" s="205"/>
      <c r="Q524" s="205"/>
      <c r="R524" s="205"/>
      <c r="S524" s="205"/>
      <c r="T524" s="206"/>
      <c r="AT524" s="207" t="s">
        <v>150</v>
      </c>
      <c r="AU524" s="207" t="s">
        <v>148</v>
      </c>
      <c r="AV524" s="13" t="s">
        <v>81</v>
      </c>
      <c r="AW524" s="13" t="s">
        <v>31</v>
      </c>
      <c r="AX524" s="13" t="s">
        <v>73</v>
      </c>
      <c r="AY524" s="207" t="s">
        <v>140</v>
      </c>
    </row>
    <row r="525" spans="1:65" s="14" customFormat="1" ht="11.25">
      <c r="B525" s="208"/>
      <c r="C525" s="209"/>
      <c r="D525" s="199" t="s">
        <v>150</v>
      </c>
      <c r="E525" s="210" t="s">
        <v>1</v>
      </c>
      <c r="F525" s="211" t="s">
        <v>161</v>
      </c>
      <c r="G525" s="209"/>
      <c r="H525" s="212">
        <v>8</v>
      </c>
      <c r="I525" s="213"/>
      <c r="J525" s="209"/>
      <c r="K525" s="209"/>
      <c r="L525" s="214"/>
      <c r="M525" s="215"/>
      <c r="N525" s="216"/>
      <c r="O525" s="216"/>
      <c r="P525" s="216"/>
      <c r="Q525" s="216"/>
      <c r="R525" s="216"/>
      <c r="S525" s="216"/>
      <c r="T525" s="217"/>
      <c r="AT525" s="218" t="s">
        <v>150</v>
      </c>
      <c r="AU525" s="218" t="s">
        <v>148</v>
      </c>
      <c r="AV525" s="14" t="s">
        <v>148</v>
      </c>
      <c r="AW525" s="14" t="s">
        <v>31</v>
      </c>
      <c r="AX525" s="14" t="s">
        <v>81</v>
      </c>
      <c r="AY525" s="218" t="s">
        <v>140</v>
      </c>
    </row>
    <row r="526" spans="1:65" s="2" customFormat="1" ht="24.2" customHeight="1">
      <c r="A526" s="34"/>
      <c r="B526" s="35"/>
      <c r="C526" s="183" t="s">
        <v>726</v>
      </c>
      <c r="D526" s="183" t="s">
        <v>143</v>
      </c>
      <c r="E526" s="184" t="s">
        <v>727</v>
      </c>
      <c r="F526" s="185" t="s">
        <v>728</v>
      </c>
      <c r="G526" s="186" t="s">
        <v>729</v>
      </c>
      <c r="H526" s="187">
        <v>1</v>
      </c>
      <c r="I526" s="188"/>
      <c r="J526" s="189">
        <f>ROUND(I526*H526,2)</f>
        <v>0</v>
      </c>
      <c r="K526" s="190"/>
      <c r="L526" s="39"/>
      <c r="M526" s="191" t="s">
        <v>1</v>
      </c>
      <c r="N526" s="192" t="s">
        <v>39</v>
      </c>
      <c r="O526" s="71"/>
      <c r="P526" s="193">
        <f>O526*H526</f>
        <v>0</v>
      </c>
      <c r="Q526" s="193">
        <v>0</v>
      </c>
      <c r="R526" s="193">
        <f>Q526*H526</f>
        <v>0</v>
      </c>
      <c r="S526" s="193">
        <v>5.13E-3</v>
      </c>
      <c r="T526" s="194">
        <f>S526*H526</f>
        <v>5.13E-3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5" t="s">
        <v>262</v>
      </c>
      <c r="AT526" s="195" t="s">
        <v>143</v>
      </c>
      <c r="AU526" s="195" t="s">
        <v>148</v>
      </c>
      <c r="AY526" s="17" t="s">
        <v>140</v>
      </c>
      <c r="BE526" s="196">
        <f>IF(N526="základní",J526,0)</f>
        <v>0</v>
      </c>
      <c r="BF526" s="196">
        <f>IF(N526="snížená",J526,0)</f>
        <v>0</v>
      </c>
      <c r="BG526" s="196">
        <f>IF(N526="zákl. přenesená",J526,0)</f>
        <v>0</v>
      </c>
      <c r="BH526" s="196">
        <f>IF(N526="sníž. přenesená",J526,0)</f>
        <v>0</v>
      </c>
      <c r="BI526" s="196">
        <f>IF(N526="nulová",J526,0)</f>
        <v>0</v>
      </c>
      <c r="BJ526" s="17" t="s">
        <v>148</v>
      </c>
      <c r="BK526" s="196">
        <f>ROUND(I526*H526,2)</f>
        <v>0</v>
      </c>
      <c r="BL526" s="17" t="s">
        <v>262</v>
      </c>
      <c r="BM526" s="195" t="s">
        <v>730</v>
      </c>
    </row>
    <row r="527" spans="1:65" s="2" customFormat="1" ht="16.5" customHeight="1">
      <c r="A527" s="34"/>
      <c r="B527" s="35"/>
      <c r="C527" s="183" t="s">
        <v>731</v>
      </c>
      <c r="D527" s="183" t="s">
        <v>143</v>
      </c>
      <c r="E527" s="184" t="s">
        <v>732</v>
      </c>
      <c r="F527" s="185" t="s">
        <v>733</v>
      </c>
      <c r="G527" s="186" t="s">
        <v>279</v>
      </c>
      <c r="H527" s="187">
        <v>2</v>
      </c>
      <c r="I527" s="188"/>
      <c r="J527" s="189">
        <f>ROUND(I527*H527,2)</f>
        <v>0</v>
      </c>
      <c r="K527" s="190"/>
      <c r="L527" s="39"/>
      <c r="M527" s="191" t="s">
        <v>1</v>
      </c>
      <c r="N527" s="192" t="s">
        <v>39</v>
      </c>
      <c r="O527" s="71"/>
      <c r="P527" s="193">
        <f>O527*H527</f>
        <v>0</v>
      </c>
      <c r="Q527" s="193">
        <v>0</v>
      </c>
      <c r="R527" s="193">
        <f>Q527*H527</f>
        <v>0</v>
      </c>
      <c r="S527" s="193">
        <v>8.8999999999999995E-4</v>
      </c>
      <c r="T527" s="194">
        <f>S527*H527</f>
        <v>1.7799999999999999E-3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5" t="s">
        <v>262</v>
      </c>
      <c r="AT527" s="195" t="s">
        <v>143</v>
      </c>
      <c r="AU527" s="195" t="s">
        <v>148</v>
      </c>
      <c r="AY527" s="17" t="s">
        <v>140</v>
      </c>
      <c r="BE527" s="196">
        <f>IF(N527="základní",J527,0)</f>
        <v>0</v>
      </c>
      <c r="BF527" s="196">
        <f>IF(N527="snížená",J527,0)</f>
        <v>0</v>
      </c>
      <c r="BG527" s="196">
        <f>IF(N527="zákl. přenesená",J527,0)</f>
        <v>0</v>
      </c>
      <c r="BH527" s="196">
        <f>IF(N527="sníž. přenesená",J527,0)</f>
        <v>0</v>
      </c>
      <c r="BI527" s="196">
        <f>IF(N527="nulová",J527,0)</f>
        <v>0</v>
      </c>
      <c r="BJ527" s="17" t="s">
        <v>148</v>
      </c>
      <c r="BK527" s="196">
        <f>ROUND(I527*H527,2)</f>
        <v>0</v>
      </c>
      <c r="BL527" s="17" t="s">
        <v>262</v>
      </c>
      <c r="BM527" s="195" t="s">
        <v>734</v>
      </c>
    </row>
    <row r="528" spans="1:65" s="2" customFormat="1" ht="24.2" customHeight="1">
      <c r="A528" s="34"/>
      <c r="B528" s="35"/>
      <c r="C528" s="183" t="s">
        <v>735</v>
      </c>
      <c r="D528" s="183" t="s">
        <v>143</v>
      </c>
      <c r="E528" s="184" t="s">
        <v>736</v>
      </c>
      <c r="F528" s="185" t="s">
        <v>737</v>
      </c>
      <c r="G528" s="186" t="s">
        <v>633</v>
      </c>
      <c r="H528" s="187">
        <v>1</v>
      </c>
      <c r="I528" s="188"/>
      <c r="J528" s="189">
        <f>ROUND(I528*H528,2)</f>
        <v>0</v>
      </c>
      <c r="K528" s="190"/>
      <c r="L528" s="39"/>
      <c r="M528" s="191" t="s">
        <v>1</v>
      </c>
      <c r="N528" s="192" t="s">
        <v>39</v>
      </c>
      <c r="O528" s="71"/>
      <c r="P528" s="193">
        <f>O528*H528</f>
        <v>0</v>
      </c>
      <c r="Q528" s="193">
        <v>9.0000000000000006E-5</v>
      </c>
      <c r="R528" s="193">
        <f>Q528*H528</f>
        <v>9.0000000000000006E-5</v>
      </c>
      <c r="S528" s="193">
        <v>0</v>
      </c>
      <c r="T528" s="194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5" t="s">
        <v>262</v>
      </c>
      <c r="AT528" s="195" t="s">
        <v>143</v>
      </c>
      <c r="AU528" s="195" t="s">
        <v>148</v>
      </c>
      <c r="AY528" s="17" t="s">
        <v>140</v>
      </c>
      <c r="BE528" s="196">
        <f>IF(N528="základní",J528,0)</f>
        <v>0</v>
      </c>
      <c r="BF528" s="196">
        <f>IF(N528="snížená",J528,0)</f>
        <v>0</v>
      </c>
      <c r="BG528" s="196">
        <f>IF(N528="zákl. přenesená",J528,0)</f>
        <v>0</v>
      </c>
      <c r="BH528" s="196">
        <f>IF(N528="sníž. přenesená",J528,0)</f>
        <v>0</v>
      </c>
      <c r="BI528" s="196">
        <f>IF(N528="nulová",J528,0)</f>
        <v>0</v>
      </c>
      <c r="BJ528" s="17" t="s">
        <v>148</v>
      </c>
      <c r="BK528" s="196">
        <f>ROUND(I528*H528,2)</f>
        <v>0</v>
      </c>
      <c r="BL528" s="17" t="s">
        <v>262</v>
      </c>
      <c r="BM528" s="195" t="s">
        <v>738</v>
      </c>
    </row>
    <row r="529" spans="1:65" s="13" customFormat="1" ht="11.25">
      <c r="B529" s="197"/>
      <c r="C529" s="198"/>
      <c r="D529" s="199" t="s">
        <v>150</v>
      </c>
      <c r="E529" s="200" t="s">
        <v>1</v>
      </c>
      <c r="F529" s="201" t="s">
        <v>739</v>
      </c>
      <c r="G529" s="198"/>
      <c r="H529" s="200" t="s">
        <v>1</v>
      </c>
      <c r="I529" s="202"/>
      <c r="J529" s="198"/>
      <c r="K529" s="198"/>
      <c r="L529" s="203"/>
      <c r="M529" s="204"/>
      <c r="N529" s="205"/>
      <c r="O529" s="205"/>
      <c r="P529" s="205"/>
      <c r="Q529" s="205"/>
      <c r="R529" s="205"/>
      <c r="S529" s="205"/>
      <c r="T529" s="206"/>
      <c r="AT529" s="207" t="s">
        <v>150</v>
      </c>
      <c r="AU529" s="207" t="s">
        <v>148</v>
      </c>
      <c r="AV529" s="13" t="s">
        <v>81</v>
      </c>
      <c r="AW529" s="13" t="s">
        <v>31</v>
      </c>
      <c r="AX529" s="13" t="s">
        <v>73</v>
      </c>
      <c r="AY529" s="207" t="s">
        <v>140</v>
      </c>
    </row>
    <row r="530" spans="1:65" s="14" customFormat="1" ht="11.25">
      <c r="B530" s="208"/>
      <c r="C530" s="209"/>
      <c r="D530" s="199" t="s">
        <v>150</v>
      </c>
      <c r="E530" s="210" t="s">
        <v>1</v>
      </c>
      <c r="F530" s="211" t="s">
        <v>81</v>
      </c>
      <c r="G530" s="209"/>
      <c r="H530" s="212">
        <v>1</v>
      </c>
      <c r="I530" s="213"/>
      <c r="J530" s="209"/>
      <c r="K530" s="209"/>
      <c r="L530" s="214"/>
      <c r="M530" s="215"/>
      <c r="N530" s="216"/>
      <c r="O530" s="216"/>
      <c r="P530" s="216"/>
      <c r="Q530" s="216"/>
      <c r="R530" s="216"/>
      <c r="S530" s="216"/>
      <c r="T530" s="217"/>
      <c r="AT530" s="218" t="s">
        <v>150</v>
      </c>
      <c r="AU530" s="218" t="s">
        <v>148</v>
      </c>
      <c r="AV530" s="14" t="s">
        <v>148</v>
      </c>
      <c r="AW530" s="14" t="s">
        <v>31</v>
      </c>
      <c r="AX530" s="14" t="s">
        <v>81</v>
      </c>
      <c r="AY530" s="218" t="s">
        <v>140</v>
      </c>
    </row>
    <row r="531" spans="1:65" s="2" customFormat="1" ht="16.5" customHeight="1">
      <c r="A531" s="34"/>
      <c r="B531" s="35"/>
      <c r="C531" s="219" t="s">
        <v>740</v>
      </c>
      <c r="D531" s="219" t="s">
        <v>158</v>
      </c>
      <c r="E531" s="220" t="s">
        <v>741</v>
      </c>
      <c r="F531" s="221" t="s">
        <v>742</v>
      </c>
      <c r="G531" s="222" t="s">
        <v>279</v>
      </c>
      <c r="H531" s="223">
        <v>1</v>
      </c>
      <c r="I531" s="224"/>
      <c r="J531" s="225">
        <f>ROUND(I531*H531,2)</f>
        <v>0</v>
      </c>
      <c r="K531" s="226"/>
      <c r="L531" s="227"/>
      <c r="M531" s="228" t="s">
        <v>1</v>
      </c>
      <c r="N531" s="229" t="s">
        <v>39</v>
      </c>
      <c r="O531" s="71"/>
      <c r="P531" s="193">
        <f>O531*H531</f>
        <v>0</v>
      </c>
      <c r="Q531" s="193">
        <v>5.0000000000000002E-5</v>
      </c>
      <c r="R531" s="193">
        <f>Q531*H531</f>
        <v>5.0000000000000002E-5</v>
      </c>
      <c r="S531" s="193">
        <v>0</v>
      </c>
      <c r="T531" s="194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5" t="s">
        <v>349</v>
      </c>
      <c r="AT531" s="195" t="s">
        <v>158</v>
      </c>
      <c r="AU531" s="195" t="s">
        <v>148</v>
      </c>
      <c r="AY531" s="17" t="s">
        <v>140</v>
      </c>
      <c r="BE531" s="196">
        <f>IF(N531="základní",J531,0)</f>
        <v>0</v>
      </c>
      <c r="BF531" s="196">
        <f>IF(N531="snížená",J531,0)</f>
        <v>0</v>
      </c>
      <c r="BG531" s="196">
        <f>IF(N531="zákl. přenesená",J531,0)</f>
        <v>0</v>
      </c>
      <c r="BH531" s="196">
        <f>IF(N531="sníž. přenesená",J531,0)</f>
        <v>0</v>
      </c>
      <c r="BI531" s="196">
        <f>IF(N531="nulová",J531,0)</f>
        <v>0</v>
      </c>
      <c r="BJ531" s="17" t="s">
        <v>148</v>
      </c>
      <c r="BK531" s="196">
        <f>ROUND(I531*H531,2)</f>
        <v>0</v>
      </c>
      <c r="BL531" s="17" t="s">
        <v>262</v>
      </c>
      <c r="BM531" s="195" t="s">
        <v>743</v>
      </c>
    </row>
    <row r="532" spans="1:65" s="2" customFormat="1" ht="24.2" customHeight="1">
      <c r="A532" s="34"/>
      <c r="B532" s="35"/>
      <c r="C532" s="183" t="s">
        <v>744</v>
      </c>
      <c r="D532" s="183" t="s">
        <v>143</v>
      </c>
      <c r="E532" s="184" t="s">
        <v>745</v>
      </c>
      <c r="F532" s="185" t="s">
        <v>746</v>
      </c>
      <c r="G532" s="186" t="s">
        <v>279</v>
      </c>
      <c r="H532" s="187">
        <v>1</v>
      </c>
      <c r="I532" s="188"/>
      <c r="J532" s="189">
        <f>ROUND(I532*H532,2)</f>
        <v>0</v>
      </c>
      <c r="K532" s="190"/>
      <c r="L532" s="39"/>
      <c r="M532" s="191" t="s">
        <v>1</v>
      </c>
      <c r="N532" s="192" t="s">
        <v>39</v>
      </c>
      <c r="O532" s="71"/>
      <c r="P532" s="193">
        <f>O532*H532</f>
        <v>0</v>
      </c>
      <c r="Q532" s="193">
        <v>2.7999999999999998E-4</v>
      </c>
      <c r="R532" s="193">
        <f>Q532*H532</f>
        <v>2.7999999999999998E-4</v>
      </c>
      <c r="S532" s="193">
        <v>4.1000000000000003E-3</v>
      </c>
      <c r="T532" s="194">
        <f>S532*H532</f>
        <v>4.1000000000000003E-3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95" t="s">
        <v>262</v>
      </c>
      <c r="AT532" s="195" t="s">
        <v>143</v>
      </c>
      <c r="AU532" s="195" t="s">
        <v>148</v>
      </c>
      <c r="AY532" s="17" t="s">
        <v>140</v>
      </c>
      <c r="BE532" s="196">
        <f>IF(N532="základní",J532,0)</f>
        <v>0</v>
      </c>
      <c r="BF532" s="196">
        <f>IF(N532="snížená",J532,0)</f>
        <v>0</v>
      </c>
      <c r="BG532" s="196">
        <f>IF(N532="zákl. přenesená",J532,0)</f>
        <v>0</v>
      </c>
      <c r="BH532" s="196">
        <f>IF(N532="sníž. přenesená",J532,0)</f>
        <v>0</v>
      </c>
      <c r="BI532" s="196">
        <f>IF(N532="nulová",J532,0)</f>
        <v>0</v>
      </c>
      <c r="BJ532" s="17" t="s">
        <v>148</v>
      </c>
      <c r="BK532" s="196">
        <f>ROUND(I532*H532,2)</f>
        <v>0</v>
      </c>
      <c r="BL532" s="17" t="s">
        <v>262</v>
      </c>
      <c r="BM532" s="195" t="s">
        <v>747</v>
      </c>
    </row>
    <row r="533" spans="1:65" s="2" customFormat="1" ht="33" customHeight="1">
      <c r="A533" s="34"/>
      <c r="B533" s="35"/>
      <c r="C533" s="183" t="s">
        <v>748</v>
      </c>
      <c r="D533" s="183" t="s">
        <v>143</v>
      </c>
      <c r="E533" s="184" t="s">
        <v>749</v>
      </c>
      <c r="F533" s="185" t="s">
        <v>750</v>
      </c>
      <c r="G533" s="186" t="s">
        <v>146</v>
      </c>
      <c r="H533" s="187">
        <v>4.0000000000000001E-3</v>
      </c>
      <c r="I533" s="188"/>
      <c r="J533" s="189">
        <f>ROUND(I533*H533,2)</f>
        <v>0</v>
      </c>
      <c r="K533" s="190"/>
      <c r="L533" s="39"/>
      <c r="M533" s="191" t="s">
        <v>1</v>
      </c>
      <c r="N533" s="192" t="s">
        <v>39</v>
      </c>
      <c r="O533" s="71"/>
      <c r="P533" s="193">
        <f>O533*H533</f>
        <v>0</v>
      </c>
      <c r="Q533" s="193">
        <v>0</v>
      </c>
      <c r="R533" s="193">
        <f>Q533*H533</f>
        <v>0</v>
      </c>
      <c r="S533" s="193">
        <v>0</v>
      </c>
      <c r="T533" s="194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5" t="s">
        <v>262</v>
      </c>
      <c r="AT533" s="195" t="s">
        <v>143</v>
      </c>
      <c r="AU533" s="195" t="s">
        <v>148</v>
      </c>
      <c r="AY533" s="17" t="s">
        <v>140</v>
      </c>
      <c r="BE533" s="196">
        <f>IF(N533="základní",J533,0)</f>
        <v>0</v>
      </c>
      <c r="BF533" s="196">
        <f>IF(N533="snížená",J533,0)</f>
        <v>0</v>
      </c>
      <c r="BG533" s="196">
        <f>IF(N533="zákl. přenesená",J533,0)</f>
        <v>0</v>
      </c>
      <c r="BH533" s="196">
        <f>IF(N533="sníž. přenesená",J533,0)</f>
        <v>0</v>
      </c>
      <c r="BI533" s="196">
        <f>IF(N533="nulová",J533,0)</f>
        <v>0</v>
      </c>
      <c r="BJ533" s="17" t="s">
        <v>148</v>
      </c>
      <c r="BK533" s="196">
        <f>ROUND(I533*H533,2)</f>
        <v>0</v>
      </c>
      <c r="BL533" s="17" t="s">
        <v>262</v>
      </c>
      <c r="BM533" s="195" t="s">
        <v>751</v>
      </c>
    </row>
    <row r="534" spans="1:65" s="2" customFormat="1" ht="24.2" customHeight="1">
      <c r="A534" s="34"/>
      <c r="B534" s="35"/>
      <c r="C534" s="183" t="s">
        <v>752</v>
      </c>
      <c r="D534" s="183" t="s">
        <v>143</v>
      </c>
      <c r="E534" s="184" t="s">
        <v>753</v>
      </c>
      <c r="F534" s="185" t="s">
        <v>754</v>
      </c>
      <c r="G534" s="186" t="s">
        <v>146</v>
      </c>
      <c r="H534" s="187">
        <v>4.0000000000000001E-3</v>
      </c>
      <c r="I534" s="188"/>
      <c r="J534" s="189">
        <f>ROUND(I534*H534,2)</f>
        <v>0</v>
      </c>
      <c r="K534" s="190"/>
      <c r="L534" s="39"/>
      <c r="M534" s="191" t="s">
        <v>1</v>
      </c>
      <c r="N534" s="192" t="s">
        <v>39</v>
      </c>
      <c r="O534" s="71"/>
      <c r="P534" s="193">
        <f>O534*H534</f>
        <v>0</v>
      </c>
      <c r="Q534" s="193">
        <v>0</v>
      </c>
      <c r="R534" s="193">
        <f>Q534*H534</f>
        <v>0</v>
      </c>
      <c r="S534" s="193">
        <v>0</v>
      </c>
      <c r="T534" s="194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5" t="s">
        <v>262</v>
      </c>
      <c r="AT534" s="195" t="s">
        <v>143</v>
      </c>
      <c r="AU534" s="195" t="s">
        <v>148</v>
      </c>
      <c r="AY534" s="17" t="s">
        <v>140</v>
      </c>
      <c r="BE534" s="196">
        <f>IF(N534="základní",J534,0)</f>
        <v>0</v>
      </c>
      <c r="BF534" s="196">
        <f>IF(N534="snížená",J534,0)</f>
        <v>0</v>
      </c>
      <c r="BG534" s="196">
        <f>IF(N534="zákl. přenesená",J534,0)</f>
        <v>0</v>
      </c>
      <c r="BH534" s="196">
        <f>IF(N534="sníž. přenesená",J534,0)</f>
        <v>0</v>
      </c>
      <c r="BI534" s="196">
        <f>IF(N534="nulová",J534,0)</f>
        <v>0</v>
      </c>
      <c r="BJ534" s="17" t="s">
        <v>148</v>
      </c>
      <c r="BK534" s="196">
        <f>ROUND(I534*H534,2)</f>
        <v>0</v>
      </c>
      <c r="BL534" s="17" t="s">
        <v>262</v>
      </c>
      <c r="BM534" s="195" t="s">
        <v>755</v>
      </c>
    </row>
    <row r="535" spans="1:65" s="12" customFormat="1" ht="22.9" customHeight="1">
      <c r="B535" s="167"/>
      <c r="C535" s="168"/>
      <c r="D535" s="169" t="s">
        <v>72</v>
      </c>
      <c r="E535" s="181" t="s">
        <v>756</v>
      </c>
      <c r="F535" s="181" t="s">
        <v>757</v>
      </c>
      <c r="G535" s="168"/>
      <c r="H535" s="168"/>
      <c r="I535" s="171"/>
      <c r="J535" s="182">
        <f>BK535</f>
        <v>0</v>
      </c>
      <c r="K535" s="168"/>
      <c r="L535" s="173"/>
      <c r="M535" s="174"/>
      <c r="N535" s="175"/>
      <c r="O535" s="175"/>
      <c r="P535" s="176">
        <f>SUM(P536:P602)</f>
        <v>0</v>
      </c>
      <c r="Q535" s="175"/>
      <c r="R535" s="176">
        <f>SUM(R536:R602)</f>
        <v>0.22212000000000007</v>
      </c>
      <c r="S535" s="175"/>
      <c r="T535" s="177">
        <f>SUM(T536:T602)</f>
        <v>0.31706000000000001</v>
      </c>
      <c r="AR535" s="178" t="s">
        <v>148</v>
      </c>
      <c r="AT535" s="179" t="s">
        <v>72</v>
      </c>
      <c r="AU535" s="179" t="s">
        <v>81</v>
      </c>
      <c r="AY535" s="178" t="s">
        <v>140</v>
      </c>
      <c r="BK535" s="180">
        <f>SUM(BK536:BK602)</f>
        <v>0</v>
      </c>
    </row>
    <row r="536" spans="1:65" s="2" customFormat="1" ht="16.5" customHeight="1">
      <c r="A536" s="34"/>
      <c r="B536" s="35"/>
      <c r="C536" s="183" t="s">
        <v>758</v>
      </c>
      <c r="D536" s="183" t="s">
        <v>143</v>
      </c>
      <c r="E536" s="184" t="s">
        <v>759</v>
      </c>
      <c r="F536" s="185" t="s">
        <v>760</v>
      </c>
      <c r="G536" s="186" t="s">
        <v>279</v>
      </c>
      <c r="H536" s="187">
        <v>2</v>
      </c>
      <c r="I536" s="188"/>
      <c r="J536" s="189">
        <f>ROUND(I536*H536,2)</f>
        <v>0</v>
      </c>
      <c r="K536" s="190"/>
      <c r="L536" s="39"/>
      <c r="M536" s="191" t="s">
        <v>1</v>
      </c>
      <c r="N536" s="192" t="s">
        <v>39</v>
      </c>
      <c r="O536" s="71"/>
      <c r="P536" s="193">
        <f>O536*H536</f>
        <v>0</v>
      </c>
      <c r="Q536" s="193">
        <v>0</v>
      </c>
      <c r="R536" s="193">
        <f>Q536*H536</f>
        <v>0</v>
      </c>
      <c r="S536" s="193">
        <v>0</v>
      </c>
      <c r="T536" s="194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5" t="s">
        <v>262</v>
      </c>
      <c r="AT536" s="195" t="s">
        <v>143</v>
      </c>
      <c r="AU536" s="195" t="s">
        <v>148</v>
      </c>
      <c r="AY536" s="17" t="s">
        <v>140</v>
      </c>
      <c r="BE536" s="196">
        <f>IF(N536="základní",J536,0)</f>
        <v>0</v>
      </c>
      <c r="BF536" s="196">
        <f>IF(N536="snížená",J536,0)</f>
        <v>0</v>
      </c>
      <c r="BG536" s="196">
        <f>IF(N536="zákl. přenesená",J536,0)</f>
        <v>0</v>
      </c>
      <c r="BH536" s="196">
        <f>IF(N536="sníž. přenesená",J536,0)</f>
        <v>0</v>
      </c>
      <c r="BI536" s="196">
        <f>IF(N536="nulová",J536,0)</f>
        <v>0</v>
      </c>
      <c r="BJ536" s="17" t="s">
        <v>148</v>
      </c>
      <c r="BK536" s="196">
        <f>ROUND(I536*H536,2)</f>
        <v>0</v>
      </c>
      <c r="BL536" s="17" t="s">
        <v>262</v>
      </c>
      <c r="BM536" s="195" t="s">
        <v>761</v>
      </c>
    </row>
    <row r="537" spans="1:65" s="13" customFormat="1" ht="11.25">
      <c r="B537" s="197"/>
      <c r="C537" s="198"/>
      <c r="D537" s="199" t="s">
        <v>150</v>
      </c>
      <c r="E537" s="200" t="s">
        <v>1</v>
      </c>
      <c r="F537" s="201" t="s">
        <v>762</v>
      </c>
      <c r="G537" s="198"/>
      <c r="H537" s="200" t="s">
        <v>1</v>
      </c>
      <c r="I537" s="202"/>
      <c r="J537" s="198"/>
      <c r="K537" s="198"/>
      <c r="L537" s="203"/>
      <c r="M537" s="204"/>
      <c r="N537" s="205"/>
      <c r="O537" s="205"/>
      <c r="P537" s="205"/>
      <c r="Q537" s="205"/>
      <c r="R537" s="205"/>
      <c r="S537" s="205"/>
      <c r="T537" s="206"/>
      <c r="AT537" s="207" t="s">
        <v>150</v>
      </c>
      <c r="AU537" s="207" t="s">
        <v>148</v>
      </c>
      <c r="AV537" s="13" t="s">
        <v>81</v>
      </c>
      <c r="AW537" s="13" t="s">
        <v>31</v>
      </c>
      <c r="AX537" s="13" t="s">
        <v>73</v>
      </c>
      <c r="AY537" s="207" t="s">
        <v>140</v>
      </c>
    </row>
    <row r="538" spans="1:65" s="14" customFormat="1" ht="11.25">
      <c r="B538" s="208"/>
      <c r="C538" s="209"/>
      <c r="D538" s="199" t="s">
        <v>150</v>
      </c>
      <c r="E538" s="210" t="s">
        <v>1</v>
      </c>
      <c r="F538" s="211" t="s">
        <v>148</v>
      </c>
      <c r="G538" s="209"/>
      <c r="H538" s="212">
        <v>2</v>
      </c>
      <c r="I538" s="213"/>
      <c r="J538" s="209"/>
      <c r="K538" s="209"/>
      <c r="L538" s="214"/>
      <c r="M538" s="215"/>
      <c r="N538" s="216"/>
      <c r="O538" s="216"/>
      <c r="P538" s="216"/>
      <c r="Q538" s="216"/>
      <c r="R538" s="216"/>
      <c r="S538" s="216"/>
      <c r="T538" s="217"/>
      <c r="AT538" s="218" t="s">
        <v>150</v>
      </c>
      <c r="AU538" s="218" t="s">
        <v>148</v>
      </c>
      <c r="AV538" s="14" t="s">
        <v>148</v>
      </c>
      <c r="AW538" s="14" t="s">
        <v>31</v>
      </c>
      <c r="AX538" s="14" t="s">
        <v>81</v>
      </c>
      <c r="AY538" s="218" t="s">
        <v>140</v>
      </c>
    </row>
    <row r="539" spans="1:65" s="2" customFormat="1" ht="16.5" customHeight="1">
      <c r="A539" s="34"/>
      <c r="B539" s="35"/>
      <c r="C539" s="183" t="s">
        <v>763</v>
      </c>
      <c r="D539" s="183" t="s">
        <v>143</v>
      </c>
      <c r="E539" s="184" t="s">
        <v>764</v>
      </c>
      <c r="F539" s="185" t="s">
        <v>765</v>
      </c>
      <c r="G539" s="186" t="s">
        <v>633</v>
      </c>
      <c r="H539" s="187">
        <v>1</v>
      </c>
      <c r="I539" s="188"/>
      <c r="J539" s="189">
        <f t="shared" ref="J539:J556" si="20">ROUND(I539*H539,2)</f>
        <v>0</v>
      </c>
      <c r="K539" s="190"/>
      <c r="L539" s="39"/>
      <c r="M539" s="191" t="s">
        <v>1</v>
      </c>
      <c r="N539" s="192" t="s">
        <v>39</v>
      </c>
      <c r="O539" s="71"/>
      <c r="P539" s="193">
        <f t="shared" ref="P539:P556" si="21">O539*H539</f>
        <v>0</v>
      </c>
      <c r="Q539" s="193">
        <v>0</v>
      </c>
      <c r="R539" s="193">
        <f t="shared" ref="R539:R556" si="22">Q539*H539</f>
        <v>0</v>
      </c>
      <c r="S539" s="193">
        <v>3.4200000000000001E-2</v>
      </c>
      <c r="T539" s="194">
        <f t="shared" ref="T539:T556" si="23">S539*H539</f>
        <v>3.4200000000000001E-2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5" t="s">
        <v>262</v>
      </c>
      <c r="AT539" s="195" t="s">
        <v>143</v>
      </c>
      <c r="AU539" s="195" t="s">
        <v>148</v>
      </c>
      <c r="AY539" s="17" t="s">
        <v>140</v>
      </c>
      <c r="BE539" s="196">
        <f t="shared" ref="BE539:BE556" si="24">IF(N539="základní",J539,0)</f>
        <v>0</v>
      </c>
      <c r="BF539" s="196">
        <f t="shared" ref="BF539:BF556" si="25">IF(N539="snížená",J539,0)</f>
        <v>0</v>
      </c>
      <c r="BG539" s="196">
        <f t="shared" ref="BG539:BG556" si="26">IF(N539="zákl. přenesená",J539,0)</f>
        <v>0</v>
      </c>
      <c r="BH539" s="196">
        <f t="shared" ref="BH539:BH556" si="27">IF(N539="sníž. přenesená",J539,0)</f>
        <v>0</v>
      </c>
      <c r="BI539" s="196">
        <f t="shared" ref="BI539:BI556" si="28">IF(N539="nulová",J539,0)</f>
        <v>0</v>
      </c>
      <c r="BJ539" s="17" t="s">
        <v>148</v>
      </c>
      <c r="BK539" s="196">
        <f t="shared" ref="BK539:BK556" si="29">ROUND(I539*H539,2)</f>
        <v>0</v>
      </c>
      <c r="BL539" s="17" t="s">
        <v>262</v>
      </c>
      <c r="BM539" s="195" t="s">
        <v>766</v>
      </c>
    </row>
    <row r="540" spans="1:65" s="2" customFormat="1" ht="16.5" customHeight="1">
      <c r="A540" s="34"/>
      <c r="B540" s="35"/>
      <c r="C540" s="183" t="s">
        <v>767</v>
      </c>
      <c r="D540" s="183" t="s">
        <v>143</v>
      </c>
      <c r="E540" s="184" t="s">
        <v>768</v>
      </c>
      <c r="F540" s="185" t="s">
        <v>769</v>
      </c>
      <c r="G540" s="186" t="s">
        <v>279</v>
      </c>
      <c r="H540" s="187">
        <v>1</v>
      </c>
      <c r="I540" s="188"/>
      <c r="J540" s="189">
        <f t="shared" si="20"/>
        <v>0</v>
      </c>
      <c r="K540" s="190"/>
      <c r="L540" s="39"/>
      <c r="M540" s="191" t="s">
        <v>1</v>
      </c>
      <c r="N540" s="192" t="s">
        <v>39</v>
      </c>
      <c r="O540" s="71"/>
      <c r="P540" s="193">
        <f t="shared" si="21"/>
        <v>0</v>
      </c>
      <c r="Q540" s="193">
        <v>5.5000000000000003E-4</v>
      </c>
      <c r="R540" s="193">
        <f t="shared" si="22"/>
        <v>5.5000000000000003E-4</v>
      </c>
      <c r="S540" s="193">
        <v>0</v>
      </c>
      <c r="T540" s="194">
        <f t="shared" si="23"/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95" t="s">
        <v>262</v>
      </c>
      <c r="AT540" s="195" t="s">
        <v>143</v>
      </c>
      <c r="AU540" s="195" t="s">
        <v>148</v>
      </c>
      <c r="AY540" s="17" t="s">
        <v>140</v>
      </c>
      <c r="BE540" s="196">
        <f t="shared" si="24"/>
        <v>0</v>
      </c>
      <c r="BF540" s="196">
        <f t="shared" si="25"/>
        <v>0</v>
      </c>
      <c r="BG540" s="196">
        <f t="shared" si="26"/>
        <v>0</v>
      </c>
      <c r="BH540" s="196">
        <f t="shared" si="27"/>
        <v>0</v>
      </c>
      <c r="BI540" s="196">
        <f t="shared" si="28"/>
        <v>0</v>
      </c>
      <c r="BJ540" s="17" t="s">
        <v>148</v>
      </c>
      <c r="BK540" s="196">
        <f t="shared" si="29"/>
        <v>0</v>
      </c>
      <c r="BL540" s="17" t="s">
        <v>262</v>
      </c>
      <c r="BM540" s="195" t="s">
        <v>770</v>
      </c>
    </row>
    <row r="541" spans="1:65" s="2" customFormat="1" ht="24.2" customHeight="1">
      <c r="A541" s="34"/>
      <c r="B541" s="35"/>
      <c r="C541" s="219" t="s">
        <v>771</v>
      </c>
      <c r="D541" s="219" t="s">
        <v>158</v>
      </c>
      <c r="E541" s="220" t="s">
        <v>772</v>
      </c>
      <c r="F541" s="221" t="s">
        <v>773</v>
      </c>
      <c r="G541" s="222" t="s">
        <v>279</v>
      </c>
      <c r="H541" s="223">
        <v>1</v>
      </c>
      <c r="I541" s="224"/>
      <c r="J541" s="225">
        <f t="shared" si="20"/>
        <v>0</v>
      </c>
      <c r="K541" s="226"/>
      <c r="L541" s="227"/>
      <c r="M541" s="228" t="s">
        <v>1</v>
      </c>
      <c r="N541" s="229" t="s">
        <v>39</v>
      </c>
      <c r="O541" s="71"/>
      <c r="P541" s="193">
        <f t="shared" si="21"/>
        <v>0</v>
      </c>
      <c r="Q541" s="193">
        <v>2.98E-2</v>
      </c>
      <c r="R541" s="193">
        <f t="shared" si="22"/>
        <v>2.98E-2</v>
      </c>
      <c r="S541" s="193">
        <v>0</v>
      </c>
      <c r="T541" s="194">
        <f t="shared" si="23"/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5" t="s">
        <v>349</v>
      </c>
      <c r="AT541" s="195" t="s">
        <v>158</v>
      </c>
      <c r="AU541" s="195" t="s">
        <v>148</v>
      </c>
      <c r="AY541" s="17" t="s">
        <v>140</v>
      </c>
      <c r="BE541" s="196">
        <f t="shared" si="24"/>
        <v>0</v>
      </c>
      <c r="BF541" s="196">
        <f t="shared" si="25"/>
        <v>0</v>
      </c>
      <c r="BG541" s="196">
        <f t="shared" si="26"/>
        <v>0</v>
      </c>
      <c r="BH541" s="196">
        <f t="shared" si="27"/>
        <v>0</v>
      </c>
      <c r="BI541" s="196">
        <f t="shared" si="28"/>
        <v>0</v>
      </c>
      <c r="BJ541" s="17" t="s">
        <v>148</v>
      </c>
      <c r="BK541" s="196">
        <f t="shared" si="29"/>
        <v>0</v>
      </c>
      <c r="BL541" s="17" t="s">
        <v>262</v>
      </c>
      <c r="BM541" s="195" t="s">
        <v>774</v>
      </c>
    </row>
    <row r="542" spans="1:65" s="2" customFormat="1" ht="16.5" customHeight="1">
      <c r="A542" s="34"/>
      <c r="B542" s="35"/>
      <c r="C542" s="183" t="s">
        <v>775</v>
      </c>
      <c r="D542" s="183" t="s">
        <v>143</v>
      </c>
      <c r="E542" s="184" t="s">
        <v>776</v>
      </c>
      <c r="F542" s="185" t="s">
        <v>777</v>
      </c>
      <c r="G542" s="186" t="s">
        <v>279</v>
      </c>
      <c r="H542" s="187">
        <v>1</v>
      </c>
      <c r="I542" s="188"/>
      <c r="J542" s="189">
        <f t="shared" si="20"/>
        <v>0</v>
      </c>
      <c r="K542" s="190"/>
      <c r="L542" s="39"/>
      <c r="M542" s="191" t="s">
        <v>1</v>
      </c>
      <c r="N542" s="192" t="s">
        <v>39</v>
      </c>
      <c r="O542" s="71"/>
      <c r="P542" s="193">
        <f t="shared" si="21"/>
        <v>0</v>
      </c>
      <c r="Q542" s="193">
        <v>0</v>
      </c>
      <c r="R542" s="193">
        <f t="shared" si="22"/>
        <v>0</v>
      </c>
      <c r="S542" s="193">
        <v>0</v>
      </c>
      <c r="T542" s="194">
        <f t="shared" si="23"/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5" t="s">
        <v>262</v>
      </c>
      <c r="AT542" s="195" t="s">
        <v>143</v>
      </c>
      <c r="AU542" s="195" t="s">
        <v>148</v>
      </c>
      <c r="AY542" s="17" t="s">
        <v>140</v>
      </c>
      <c r="BE542" s="196">
        <f t="shared" si="24"/>
        <v>0</v>
      </c>
      <c r="BF542" s="196">
        <f t="shared" si="25"/>
        <v>0</v>
      </c>
      <c r="BG542" s="196">
        <f t="shared" si="26"/>
        <v>0</v>
      </c>
      <c r="BH542" s="196">
        <f t="shared" si="27"/>
        <v>0</v>
      </c>
      <c r="BI542" s="196">
        <f t="shared" si="28"/>
        <v>0</v>
      </c>
      <c r="BJ542" s="17" t="s">
        <v>148</v>
      </c>
      <c r="BK542" s="196">
        <f t="shared" si="29"/>
        <v>0</v>
      </c>
      <c r="BL542" s="17" t="s">
        <v>262</v>
      </c>
      <c r="BM542" s="195" t="s">
        <v>778</v>
      </c>
    </row>
    <row r="543" spans="1:65" s="2" customFormat="1" ht="21.75" customHeight="1">
      <c r="A543" s="34"/>
      <c r="B543" s="35"/>
      <c r="C543" s="219" t="s">
        <v>779</v>
      </c>
      <c r="D543" s="219" t="s">
        <v>158</v>
      </c>
      <c r="E543" s="220" t="s">
        <v>780</v>
      </c>
      <c r="F543" s="221" t="s">
        <v>781</v>
      </c>
      <c r="G543" s="222" t="s">
        <v>279</v>
      </c>
      <c r="H543" s="223">
        <v>1</v>
      </c>
      <c r="I543" s="224"/>
      <c r="J543" s="225">
        <f t="shared" si="20"/>
        <v>0</v>
      </c>
      <c r="K543" s="226"/>
      <c r="L543" s="227"/>
      <c r="M543" s="228" t="s">
        <v>1</v>
      </c>
      <c r="N543" s="229" t="s">
        <v>39</v>
      </c>
      <c r="O543" s="71"/>
      <c r="P543" s="193">
        <f t="shared" si="21"/>
        <v>0</v>
      </c>
      <c r="Q543" s="193">
        <v>2.2000000000000001E-3</v>
      </c>
      <c r="R543" s="193">
        <f t="shared" si="22"/>
        <v>2.2000000000000001E-3</v>
      </c>
      <c r="S543" s="193">
        <v>0</v>
      </c>
      <c r="T543" s="194">
        <f t="shared" si="23"/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95" t="s">
        <v>349</v>
      </c>
      <c r="AT543" s="195" t="s">
        <v>158</v>
      </c>
      <c r="AU543" s="195" t="s">
        <v>148</v>
      </c>
      <c r="AY543" s="17" t="s">
        <v>140</v>
      </c>
      <c r="BE543" s="196">
        <f t="shared" si="24"/>
        <v>0</v>
      </c>
      <c r="BF543" s="196">
        <f t="shared" si="25"/>
        <v>0</v>
      </c>
      <c r="BG543" s="196">
        <f t="shared" si="26"/>
        <v>0</v>
      </c>
      <c r="BH543" s="196">
        <f t="shared" si="27"/>
        <v>0</v>
      </c>
      <c r="BI543" s="196">
        <f t="shared" si="28"/>
        <v>0</v>
      </c>
      <c r="BJ543" s="17" t="s">
        <v>148</v>
      </c>
      <c r="BK543" s="196">
        <f t="shared" si="29"/>
        <v>0</v>
      </c>
      <c r="BL543" s="17" t="s">
        <v>262</v>
      </c>
      <c r="BM543" s="195" t="s">
        <v>782</v>
      </c>
    </row>
    <row r="544" spans="1:65" s="2" customFormat="1" ht="16.5" customHeight="1">
      <c r="A544" s="34"/>
      <c r="B544" s="35"/>
      <c r="C544" s="183" t="s">
        <v>783</v>
      </c>
      <c r="D544" s="183" t="s">
        <v>143</v>
      </c>
      <c r="E544" s="184" t="s">
        <v>784</v>
      </c>
      <c r="F544" s="185" t="s">
        <v>785</v>
      </c>
      <c r="G544" s="186" t="s">
        <v>633</v>
      </c>
      <c r="H544" s="187">
        <v>1</v>
      </c>
      <c r="I544" s="188"/>
      <c r="J544" s="189">
        <f t="shared" si="20"/>
        <v>0</v>
      </c>
      <c r="K544" s="190"/>
      <c r="L544" s="39"/>
      <c r="M544" s="191" t="s">
        <v>1</v>
      </c>
      <c r="N544" s="192" t="s">
        <v>39</v>
      </c>
      <c r="O544" s="71"/>
      <c r="P544" s="193">
        <f t="shared" si="21"/>
        <v>0</v>
      </c>
      <c r="Q544" s="193">
        <v>0</v>
      </c>
      <c r="R544" s="193">
        <f t="shared" si="22"/>
        <v>0</v>
      </c>
      <c r="S544" s="193">
        <v>1.9460000000000002E-2</v>
      </c>
      <c r="T544" s="194">
        <f t="shared" si="23"/>
        <v>1.9460000000000002E-2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95" t="s">
        <v>262</v>
      </c>
      <c r="AT544" s="195" t="s">
        <v>143</v>
      </c>
      <c r="AU544" s="195" t="s">
        <v>148</v>
      </c>
      <c r="AY544" s="17" t="s">
        <v>140</v>
      </c>
      <c r="BE544" s="196">
        <f t="shared" si="24"/>
        <v>0</v>
      </c>
      <c r="BF544" s="196">
        <f t="shared" si="25"/>
        <v>0</v>
      </c>
      <c r="BG544" s="196">
        <f t="shared" si="26"/>
        <v>0</v>
      </c>
      <c r="BH544" s="196">
        <f t="shared" si="27"/>
        <v>0</v>
      </c>
      <c r="BI544" s="196">
        <f t="shared" si="28"/>
        <v>0</v>
      </c>
      <c r="BJ544" s="17" t="s">
        <v>148</v>
      </c>
      <c r="BK544" s="196">
        <f t="shared" si="29"/>
        <v>0</v>
      </c>
      <c r="BL544" s="17" t="s">
        <v>262</v>
      </c>
      <c r="BM544" s="195" t="s">
        <v>786</v>
      </c>
    </row>
    <row r="545" spans="1:65" s="2" customFormat="1" ht="21.75" customHeight="1">
      <c r="A545" s="34"/>
      <c r="B545" s="35"/>
      <c r="C545" s="183" t="s">
        <v>787</v>
      </c>
      <c r="D545" s="183" t="s">
        <v>143</v>
      </c>
      <c r="E545" s="184" t="s">
        <v>788</v>
      </c>
      <c r="F545" s="185" t="s">
        <v>789</v>
      </c>
      <c r="G545" s="186" t="s">
        <v>633</v>
      </c>
      <c r="H545" s="187">
        <v>1</v>
      </c>
      <c r="I545" s="188"/>
      <c r="J545" s="189">
        <f t="shared" si="20"/>
        <v>0</v>
      </c>
      <c r="K545" s="190"/>
      <c r="L545" s="39"/>
      <c r="M545" s="191" t="s">
        <v>1</v>
      </c>
      <c r="N545" s="192" t="s">
        <v>39</v>
      </c>
      <c r="O545" s="71"/>
      <c r="P545" s="193">
        <f t="shared" si="21"/>
        <v>0</v>
      </c>
      <c r="Q545" s="193">
        <v>1.73E-3</v>
      </c>
      <c r="R545" s="193">
        <f t="shared" si="22"/>
        <v>1.73E-3</v>
      </c>
      <c r="S545" s="193">
        <v>0</v>
      </c>
      <c r="T545" s="194">
        <f t="shared" si="23"/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5" t="s">
        <v>262</v>
      </c>
      <c r="AT545" s="195" t="s">
        <v>143</v>
      </c>
      <c r="AU545" s="195" t="s">
        <v>148</v>
      </c>
      <c r="AY545" s="17" t="s">
        <v>140</v>
      </c>
      <c r="BE545" s="196">
        <f t="shared" si="24"/>
        <v>0</v>
      </c>
      <c r="BF545" s="196">
        <f t="shared" si="25"/>
        <v>0</v>
      </c>
      <c r="BG545" s="196">
        <f t="shared" si="26"/>
        <v>0</v>
      </c>
      <c r="BH545" s="196">
        <f t="shared" si="27"/>
        <v>0</v>
      </c>
      <c r="BI545" s="196">
        <f t="shared" si="28"/>
        <v>0</v>
      </c>
      <c r="BJ545" s="17" t="s">
        <v>148</v>
      </c>
      <c r="BK545" s="196">
        <f t="shared" si="29"/>
        <v>0</v>
      </c>
      <c r="BL545" s="17" t="s">
        <v>262</v>
      </c>
      <c r="BM545" s="195" t="s">
        <v>790</v>
      </c>
    </row>
    <row r="546" spans="1:65" s="2" customFormat="1" ht="24.2" customHeight="1">
      <c r="A546" s="34"/>
      <c r="B546" s="35"/>
      <c r="C546" s="219" t="s">
        <v>791</v>
      </c>
      <c r="D546" s="219" t="s">
        <v>158</v>
      </c>
      <c r="E546" s="220" t="s">
        <v>792</v>
      </c>
      <c r="F546" s="221" t="s">
        <v>793</v>
      </c>
      <c r="G546" s="222" t="s">
        <v>279</v>
      </c>
      <c r="H546" s="223">
        <v>1</v>
      </c>
      <c r="I546" s="224"/>
      <c r="J546" s="225">
        <f t="shared" si="20"/>
        <v>0</v>
      </c>
      <c r="K546" s="226"/>
      <c r="L546" s="227"/>
      <c r="M546" s="228" t="s">
        <v>1</v>
      </c>
      <c r="N546" s="229" t="s">
        <v>39</v>
      </c>
      <c r="O546" s="71"/>
      <c r="P546" s="193">
        <f t="shared" si="21"/>
        <v>0</v>
      </c>
      <c r="Q546" s="193">
        <v>1.7000000000000001E-2</v>
      </c>
      <c r="R546" s="193">
        <f t="shared" si="22"/>
        <v>1.7000000000000001E-2</v>
      </c>
      <c r="S546" s="193">
        <v>0</v>
      </c>
      <c r="T546" s="194">
        <f t="shared" si="23"/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95" t="s">
        <v>349</v>
      </c>
      <c r="AT546" s="195" t="s">
        <v>158</v>
      </c>
      <c r="AU546" s="195" t="s">
        <v>148</v>
      </c>
      <c r="AY546" s="17" t="s">
        <v>140</v>
      </c>
      <c r="BE546" s="196">
        <f t="shared" si="24"/>
        <v>0</v>
      </c>
      <c r="BF546" s="196">
        <f t="shared" si="25"/>
        <v>0</v>
      </c>
      <c r="BG546" s="196">
        <f t="shared" si="26"/>
        <v>0</v>
      </c>
      <c r="BH546" s="196">
        <f t="shared" si="27"/>
        <v>0</v>
      </c>
      <c r="BI546" s="196">
        <f t="shared" si="28"/>
        <v>0</v>
      </c>
      <c r="BJ546" s="17" t="s">
        <v>148</v>
      </c>
      <c r="BK546" s="196">
        <f t="shared" si="29"/>
        <v>0</v>
      </c>
      <c r="BL546" s="17" t="s">
        <v>262</v>
      </c>
      <c r="BM546" s="195" t="s">
        <v>794</v>
      </c>
    </row>
    <row r="547" spans="1:65" s="2" customFormat="1" ht="16.5" customHeight="1">
      <c r="A547" s="34"/>
      <c r="B547" s="35"/>
      <c r="C547" s="183" t="s">
        <v>795</v>
      </c>
      <c r="D547" s="183" t="s">
        <v>143</v>
      </c>
      <c r="E547" s="184" t="s">
        <v>796</v>
      </c>
      <c r="F547" s="185" t="s">
        <v>797</v>
      </c>
      <c r="G547" s="186" t="s">
        <v>633</v>
      </c>
      <c r="H547" s="187">
        <v>1</v>
      </c>
      <c r="I547" s="188"/>
      <c r="J547" s="189">
        <f t="shared" si="20"/>
        <v>0</v>
      </c>
      <c r="K547" s="190"/>
      <c r="L547" s="39"/>
      <c r="M547" s="191" t="s">
        <v>1</v>
      </c>
      <c r="N547" s="192" t="s">
        <v>39</v>
      </c>
      <c r="O547" s="71"/>
      <c r="P547" s="193">
        <f t="shared" si="21"/>
        <v>0</v>
      </c>
      <c r="Q547" s="193">
        <v>0</v>
      </c>
      <c r="R547" s="193">
        <f t="shared" si="22"/>
        <v>0</v>
      </c>
      <c r="S547" s="193">
        <v>3.2899999999999999E-2</v>
      </c>
      <c r="T547" s="194">
        <f t="shared" si="23"/>
        <v>3.2899999999999999E-2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5" t="s">
        <v>262</v>
      </c>
      <c r="AT547" s="195" t="s">
        <v>143</v>
      </c>
      <c r="AU547" s="195" t="s">
        <v>148</v>
      </c>
      <c r="AY547" s="17" t="s">
        <v>140</v>
      </c>
      <c r="BE547" s="196">
        <f t="shared" si="24"/>
        <v>0</v>
      </c>
      <c r="BF547" s="196">
        <f t="shared" si="25"/>
        <v>0</v>
      </c>
      <c r="BG547" s="196">
        <f t="shared" si="26"/>
        <v>0</v>
      </c>
      <c r="BH547" s="196">
        <f t="shared" si="27"/>
        <v>0</v>
      </c>
      <c r="BI547" s="196">
        <f t="shared" si="28"/>
        <v>0</v>
      </c>
      <c r="BJ547" s="17" t="s">
        <v>148</v>
      </c>
      <c r="BK547" s="196">
        <f t="shared" si="29"/>
        <v>0</v>
      </c>
      <c r="BL547" s="17" t="s">
        <v>262</v>
      </c>
      <c r="BM547" s="195" t="s">
        <v>798</v>
      </c>
    </row>
    <row r="548" spans="1:65" s="2" customFormat="1" ht="16.5" customHeight="1">
      <c r="A548" s="34"/>
      <c r="B548" s="35"/>
      <c r="C548" s="183" t="s">
        <v>799</v>
      </c>
      <c r="D548" s="183" t="s">
        <v>143</v>
      </c>
      <c r="E548" s="184" t="s">
        <v>800</v>
      </c>
      <c r="F548" s="185" t="s">
        <v>801</v>
      </c>
      <c r="G548" s="186" t="s">
        <v>633</v>
      </c>
      <c r="H548" s="187">
        <v>1</v>
      </c>
      <c r="I548" s="188"/>
      <c r="J548" s="189">
        <f t="shared" si="20"/>
        <v>0</v>
      </c>
      <c r="K548" s="190"/>
      <c r="L548" s="39"/>
      <c r="M548" s="191" t="s">
        <v>1</v>
      </c>
      <c r="N548" s="192" t="s">
        <v>39</v>
      </c>
      <c r="O548" s="71"/>
      <c r="P548" s="193">
        <f t="shared" si="21"/>
        <v>0</v>
      </c>
      <c r="Q548" s="193">
        <v>6.3299999999999997E-3</v>
      </c>
      <c r="R548" s="193">
        <f t="shared" si="22"/>
        <v>6.3299999999999997E-3</v>
      </c>
      <c r="S548" s="193">
        <v>0</v>
      </c>
      <c r="T548" s="194">
        <f t="shared" si="23"/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95" t="s">
        <v>262</v>
      </c>
      <c r="AT548" s="195" t="s">
        <v>143</v>
      </c>
      <c r="AU548" s="195" t="s">
        <v>148</v>
      </c>
      <c r="AY548" s="17" t="s">
        <v>140</v>
      </c>
      <c r="BE548" s="196">
        <f t="shared" si="24"/>
        <v>0</v>
      </c>
      <c r="BF548" s="196">
        <f t="shared" si="25"/>
        <v>0</v>
      </c>
      <c r="BG548" s="196">
        <f t="shared" si="26"/>
        <v>0</v>
      </c>
      <c r="BH548" s="196">
        <f t="shared" si="27"/>
        <v>0</v>
      </c>
      <c r="BI548" s="196">
        <f t="shared" si="28"/>
        <v>0</v>
      </c>
      <c r="BJ548" s="17" t="s">
        <v>148</v>
      </c>
      <c r="BK548" s="196">
        <f t="shared" si="29"/>
        <v>0</v>
      </c>
      <c r="BL548" s="17" t="s">
        <v>262</v>
      </c>
      <c r="BM548" s="195" t="s">
        <v>802</v>
      </c>
    </row>
    <row r="549" spans="1:65" s="2" customFormat="1" ht="24.2" customHeight="1">
      <c r="A549" s="34"/>
      <c r="B549" s="35"/>
      <c r="C549" s="219" t="s">
        <v>803</v>
      </c>
      <c r="D549" s="219" t="s">
        <v>158</v>
      </c>
      <c r="E549" s="220" t="s">
        <v>804</v>
      </c>
      <c r="F549" s="221" t="s">
        <v>805</v>
      </c>
      <c r="G549" s="222" t="s">
        <v>279</v>
      </c>
      <c r="H549" s="223">
        <v>1</v>
      </c>
      <c r="I549" s="224"/>
      <c r="J549" s="225">
        <f t="shared" si="20"/>
        <v>0</v>
      </c>
      <c r="K549" s="226"/>
      <c r="L549" s="227"/>
      <c r="M549" s="228" t="s">
        <v>1</v>
      </c>
      <c r="N549" s="229" t="s">
        <v>39</v>
      </c>
      <c r="O549" s="71"/>
      <c r="P549" s="193">
        <f t="shared" si="21"/>
        <v>0</v>
      </c>
      <c r="Q549" s="193">
        <v>3.5999999999999997E-2</v>
      </c>
      <c r="R549" s="193">
        <f t="shared" si="22"/>
        <v>3.5999999999999997E-2</v>
      </c>
      <c r="S549" s="193">
        <v>0</v>
      </c>
      <c r="T549" s="194">
        <f t="shared" si="23"/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5" t="s">
        <v>349</v>
      </c>
      <c r="AT549" s="195" t="s">
        <v>158</v>
      </c>
      <c r="AU549" s="195" t="s">
        <v>148</v>
      </c>
      <c r="AY549" s="17" t="s">
        <v>140</v>
      </c>
      <c r="BE549" s="196">
        <f t="shared" si="24"/>
        <v>0</v>
      </c>
      <c r="BF549" s="196">
        <f t="shared" si="25"/>
        <v>0</v>
      </c>
      <c r="BG549" s="196">
        <f t="shared" si="26"/>
        <v>0</v>
      </c>
      <c r="BH549" s="196">
        <f t="shared" si="27"/>
        <v>0</v>
      </c>
      <c r="BI549" s="196">
        <f t="shared" si="28"/>
        <v>0</v>
      </c>
      <c r="BJ549" s="17" t="s">
        <v>148</v>
      </c>
      <c r="BK549" s="196">
        <f t="shared" si="29"/>
        <v>0</v>
      </c>
      <c r="BL549" s="17" t="s">
        <v>262</v>
      </c>
      <c r="BM549" s="195" t="s">
        <v>806</v>
      </c>
    </row>
    <row r="550" spans="1:65" s="2" customFormat="1" ht="16.5" customHeight="1">
      <c r="A550" s="34"/>
      <c r="B550" s="35"/>
      <c r="C550" s="219" t="s">
        <v>807</v>
      </c>
      <c r="D550" s="219" t="s">
        <v>158</v>
      </c>
      <c r="E550" s="220" t="s">
        <v>808</v>
      </c>
      <c r="F550" s="221" t="s">
        <v>809</v>
      </c>
      <c r="G550" s="222" t="s">
        <v>279</v>
      </c>
      <c r="H550" s="223">
        <v>1</v>
      </c>
      <c r="I550" s="224"/>
      <c r="J550" s="225">
        <f t="shared" si="20"/>
        <v>0</v>
      </c>
      <c r="K550" s="226"/>
      <c r="L550" s="227"/>
      <c r="M550" s="228" t="s">
        <v>1</v>
      </c>
      <c r="N550" s="229" t="s">
        <v>39</v>
      </c>
      <c r="O550" s="71"/>
      <c r="P550" s="193">
        <f t="shared" si="21"/>
        <v>0</v>
      </c>
      <c r="Q550" s="193">
        <v>5.9000000000000003E-4</v>
      </c>
      <c r="R550" s="193">
        <f t="shared" si="22"/>
        <v>5.9000000000000003E-4</v>
      </c>
      <c r="S550" s="193">
        <v>0</v>
      </c>
      <c r="T550" s="194">
        <f t="shared" si="23"/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5" t="s">
        <v>349</v>
      </c>
      <c r="AT550" s="195" t="s">
        <v>158</v>
      </c>
      <c r="AU550" s="195" t="s">
        <v>148</v>
      </c>
      <c r="AY550" s="17" t="s">
        <v>140</v>
      </c>
      <c r="BE550" s="196">
        <f t="shared" si="24"/>
        <v>0</v>
      </c>
      <c r="BF550" s="196">
        <f t="shared" si="25"/>
        <v>0</v>
      </c>
      <c r="BG550" s="196">
        <f t="shared" si="26"/>
        <v>0</v>
      </c>
      <c r="BH550" s="196">
        <f t="shared" si="27"/>
        <v>0</v>
      </c>
      <c r="BI550" s="196">
        <f t="shared" si="28"/>
        <v>0</v>
      </c>
      <c r="BJ550" s="17" t="s">
        <v>148</v>
      </c>
      <c r="BK550" s="196">
        <f t="shared" si="29"/>
        <v>0</v>
      </c>
      <c r="BL550" s="17" t="s">
        <v>262</v>
      </c>
      <c r="BM550" s="195" t="s">
        <v>810</v>
      </c>
    </row>
    <row r="551" spans="1:65" s="2" customFormat="1" ht="16.5" customHeight="1">
      <c r="A551" s="34"/>
      <c r="B551" s="35"/>
      <c r="C551" s="183" t="s">
        <v>811</v>
      </c>
      <c r="D551" s="183" t="s">
        <v>143</v>
      </c>
      <c r="E551" s="184" t="s">
        <v>812</v>
      </c>
      <c r="F551" s="185" t="s">
        <v>813</v>
      </c>
      <c r="G551" s="186" t="s">
        <v>633</v>
      </c>
      <c r="H551" s="187">
        <v>1</v>
      </c>
      <c r="I551" s="188"/>
      <c r="J551" s="189">
        <f t="shared" si="20"/>
        <v>0</v>
      </c>
      <c r="K551" s="190"/>
      <c r="L551" s="39"/>
      <c r="M551" s="191" t="s">
        <v>1</v>
      </c>
      <c r="N551" s="192" t="s">
        <v>39</v>
      </c>
      <c r="O551" s="71"/>
      <c r="P551" s="193">
        <f t="shared" si="21"/>
        <v>0</v>
      </c>
      <c r="Q551" s="193">
        <v>4.2000000000000002E-4</v>
      </c>
      <c r="R551" s="193">
        <f t="shared" si="22"/>
        <v>4.2000000000000002E-4</v>
      </c>
      <c r="S551" s="193">
        <v>0</v>
      </c>
      <c r="T551" s="194">
        <f t="shared" si="23"/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5" t="s">
        <v>262</v>
      </c>
      <c r="AT551" s="195" t="s">
        <v>143</v>
      </c>
      <c r="AU551" s="195" t="s">
        <v>148</v>
      </c>
      <c r="AY551" s="17" t="s">
        <v>140</v>
      </c>
      <c r="BE551" s="196">
        <f t="shared" si="24"/>
        <v>0</v>
      </c>
      <c r="BF551" s="196">
        <f t="shared" si="25"/>
        <v>0</v>
      </c>
      <c r="BG551" s="196">
        <f t="shared" si="26"/>
        <v>0</v>
      </c>
      <c r="BH551" s="196">
        <f t="shared" si="27"/>
        <v>0</v>
      </c>
      <c r="BI551" s="196">
        <f t="shared" si="28"/>
        <v>0</v>
      </c>
      <c r="BJ551" s="17" t="s">
        <v>148</v>
      </c>
      <c r="BK551" s="196">
        <f t="shared" si="29"/>
        <v>0</v>
      </c>
      <c r="BL551" s="17" t="s">
        <v>262</v>
      </c>
      <c r="BM551" s="195" t="s">
        <v>814</v>
      </c>
    </row>
    <row r="552" spans="1:65" s="2" customFormat="1" ht="24.2" customHeight="1">
      <c r="A552" s="34"/>
      <c r="B552" s="35"/>
      <c r="C552" s="219" t="s">
        <v>815</v>
      </c>
      <c r="D552" s="219" t="s">
        <v>158</v>
      </c>
      <c r="E552" s="220" t="s">
        <v>816</v>
      </c>
      <c r="F552" s="221" t="s">
        <v>817</v>
      </c>
      <c r="G552" s="222" t="s">
        <v>279</v>
      </c>
      <c r="H552" s="223">
        <v>1</v>
      </c>
      <c r="I552" s="224"/>
      <c r="J552" s="225">
        <f t="shared" si="20"/>
        <v>0</v>
      </c>
      <c r="K552" s="226"/>
      <c r="L552" s="227"/>
      <c r="M552" s="228" t="s">
        <v>1</v>
      </c>
      <c r="N552" s="229" t="s">
        <v>39</v>
      </c>
      <c r="O552" s="71"/>
      <c r="P552" s="193">
        <f t="shared" si="21"/>
        <v>0</v>
      </c>
      <c r="Q552" s="193">
        <v>5.1749999999999997E-2</v>
      </c>
      <c r="R552" s="193">
        <f t="shared" si="22"/>
        <v>5.1749999999999997E-2</v>
      </c>
      <c r="S552" s="193">
        <v>0</v>
      </c>
      <c r="T552" s="194">
        <f t="shared" si="23"/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95" t="s">
        <v>349</v>
      </c>
      <c r="AT552" s="195" t="s">
        <v>158</v>
      </c>
      <c r="AU552" s="195" t="s">
        <v>148</v>
      </c>
      <c r="AY552" s="17" t="s">
        <v>140</v>
      </c>
      <c r="BE552" s="196">
        <f t="shared" si="24"/>
        <v>0</v>
      </c>
      <c r="BF552" s="196">
        <f t="shared" si="25"/>
        <v>0</v>
      </c>
      <c r="BG552" s="196">
        <f t="shared" si="26"/>
        <v>0</v>
      </c>
      <c r="BH552" s="196">
        <f t="shared" si="27"/>
        <v>0</v>
      </c>
      <c r="BI552" s="196">
        <f t="shared" si="28"/>
        <v>0</v>
      </c>
      <c r="BJ552" s="17" t="s">
        <v>148</v>
      </c>
      <c r="BK552" s="196">
        <f t="shared" si="29"/>
        <v>0</v>
      </c>
      <c r="BL552" s="17" t="s">
        <v>262</v>
      </c>
      <c r="BM552" s="195" t="s">
        <v>818</v>
      </c>
    </row>
    <row r="553" spans="1:65" s="2" customFormat="1" ht="24.2" customHeight="1">
      <c r="A553" s="34"/>
      <c r="B553" s="35"/>
      <c r="C553" s="183" t="s">
        <v>819</v>
      </c>
      <c r="D553" s="183" t="s">
        <v>143</v>
      </c>
      <c r="E553" s="184" t="s">
        <v>820</v>
      </c>
      <c r="F553" s="185" t="s">
        <v>821</v>
      </c>
      <c r="G553" s="186" t="s">
        <v>279</v>
      </c>
      <c r="H553" s="187">
        <v>1</v>
      </c>
      <c r="I553" s="188"/>
      <c r="J553" s="189">
        <f t="shared" si="20"/>
        <v>0</v>
      </c>
      <c r="K553" s="190"/>
      <c r="L553" s="39"/>
      <c r="M553" s="191" t="s">
        <v>1</v>
      </c>
      <c r="N553" s="192" t="s">
        <v>39</v>
      </c>
      <c r="O553" s="71"/>
      <c r="P553" s="193">
        <f t="shared" si="21"/>
        <v>0</v>
      </c>
      <c r="Q553" s="193">
        <v>0</v>
      </c>
      <c r="R553" s="193">
        <f t="shared" si="22"/>
        <v>0</v>
      </c>
      <c r="S553" s="193">
        <v>0</v>
      </c>
      <c r="T553" s="194">
        <f t="shared" si="23"/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5" t="s">
        <v>147</v>
      </c>
      <c r="AT553" s="195" t="s">
        <v>143</v>
      </c>
      <c r="AU553" s="195" t="s">
        <v>148</v>
      </c>
      <c r="AY553" s="17" t="s">
        <v>140</v>
      </c>
      <c r="BE553" s="196">
        <f t="shared" si="24"/>
        <v>0</v>
      </c>
      <c r="BF553" s="196">
        <f t="shared" si="25"/>
        <v>0</v>
      </c>
      <c r="BG553" s="196">
        <f t="shared" si="26"/>
        <v>0</v>
      </c>
      <c r="BH553" s="196">
        <f t="shared" si="27"/>
        <v>0</v>
      </c>
      <c r="BI553" s="196">
        <f t="shared" si="28"/>
        <v>0</v>
      </c>
      <c r="BJ553" s="17" t="s">
        <v>148</v>
      </c>
      <c r="BK553" s="196">
        <f t="shared" si="29"/>
        <v>0</v>
      </c>
      <c r="BL553" s="17" t="s">
        <v>147</v>
      </c>
      <c r="BM553" s="195" t="s">
        <v>822</v>
      </c>
    </row>
    <row r="554" spans="1:65" s="2" customFormat="1" ht="24.2" customHeight="1">
      <c r="A554" s="34"/>
      <c r="B554" s="35"/>
      <c r="C554" s="219" t="s">
        <v>823</v>
      </c>
      <c r="D554" s="219" t="s">
        <v>158</v>
      </c>
      <c r="E554" s="220" t="s">
        <v>824</v>
      </c>
      <c r="F554" s="221" t="s">
        <v>825</v>
      </c>
      <c r="G554" s="222" t="s">
        <v>279</v>
      </c>
      <c r="H554" s="223">
        <v>1</v>
      </c>
      <c r="I554" s="224"/>
      <c r="J554" s="225">
        <f t="shared" si="20"/>
        <v>0</v>
      </c>
      <c r="K554" s="226"/>
      <c r="L554" s="227"/>
      <c r="M554" s="228" t="s">
        <v>1</v>
      </c>
      <c r="N554" s="229" t="s">
        <v>39</v>
      </c>
      <c r="O554" s="71"/>
      <c r="P554" s="193">
        <f t="shared" si="21"/>
        <v>0</v>
      </c>
      <c r="Q554" s="193">
        <v>5.0000000000000001E-4</v>
      </c>
      <c r="R554" s="193">
        <f t="shared" si="22"/>
        <v>5.0000000000000001E-4</v>
      </c>
      <c r="S554" s="193">
        <v>0</v>
      </c>
      <c r="T554" s="194">
        <f t="shared" si="23"/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5" t="s">
        <v>161</v>
      </c>
      <c r="AT554" s="195" t="s">
        <v>158</v>
      </c>
      <c r="AU554" s="195" t="s">
        <v>148</v>
      </c>
      <c r="AY554" s="17" t="s">
        <v>140</v>
      </c>
      <c r="BE554" s="196">
        <f t="shared" si="24"/>
        <v>0</v>
      </c>
      <c r="BF554" s="196">
        <f t="shared" si="25"/>
        <v>0</v>
      </c>
      <c r="BG554" s="196">
        <f t="shared" si="26"/>
        <v>0</v>
      </c>
      <c r="BH554" s="196">
        <f t="shared" si="27"/>
        <v>0</v>
      </c>
      <c r="BI554" s="196">
        <f t="shared" si="28"/>
        <v>0</v>
      </c>
      <c r="BJ554" s="17" t="s">
        <v>148</v>
      </c>
      <c r="BK554" s="196">
        <f t="shared" si="29"/>
        <v>0</v>
      </c>
      <c r="BL554" s="17" t="s">
        <v>147</v>
      </c>
      <c r="BM554" s="195" t="s">
        <v>826</v>
      </c>
    </row>
    <row r="555" spans="1:65" s="2" customFormat="1" ht="21.75" customHeight="1">
      <c r="A555" s="34"/>
      <c r="B555" s="35"/>
      <c r="C555" s="183" t="s">
        <v>827</v>
      </c>
      <c r="D555" s="183" t="s">
        <v>143</v>
      </c>
      <c r="E555" s="184" t="s">
        <v>828</v>
      </c>
      <c r="F555" s="185" t="s">
        <v>829</v>
      </c>
      <c r="G555" s="186" t="s">
        <v>633</v>
      </c>
      <c r="H555" s="187">
        <v>1</v>
      </c>
      <c r="I555" s="188"/>
      <c r="J555" s="189">
        <f t="shared" si="20"/>
        <v>0</v>
      </c>
      <c r="K555" s="190"/>
      <c r="L555" s="39"/>
      <c r="M555" s="191" t="s">
        <v>1</v>
      </c>
      <c r="N555" s="192" t="s">
        <v>39</v>
      </c>
      <c r="O555" s="71"/>
      <c r="P555" s="193">
        <f t="shared" si="21"/>
        <v>0</v>
      </c>
      <c r="Q555" s="193">
        <v>0</v>
      </c>
      <c r="R555" s="193">
        <f t="shared" si="22"/>
        <v>0</v>
      </c>
      <c r="S555" s="193">
        <v>0.155</v>
      </c>
      <c r="T555" s="194">
        <f t="shared" si="23"/>
        <v>0.155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5" t="s">
        <v>262</v>
      </c>
      <c r="AT555" s="195" t="s">
        <v>143</v>
      </c>
      <c r="AU555" s="195" t="s">
        <v>148</v>
      </c>
      <c r="AY555" s="17" t="s">
        <v>140</v>
      </c>
      <c r="BE555" s="196">
        <f t="shared" si="24"/>
        <v>0</v>
      </c>
      <c r="BF555" s="196">
        <f t="shared" si="25"/>
        <v>0</v>
      </c>
      <c r="BG555" s="196">
        <f t="shared" si="26"/>
        <v>0</v>
      </c>
      <c r="BH555" s="196">
        <f t="shared" si="27"/>
        <v>0</v>
      </c>
      <c r="BI555" s="196">
        <f t="shared" si="28"/>
        <v>0</v>
      </c>
      <c r="BJ555" s="17" t="s">
        <v>148</v>
      </c>
      <c r="BK555" s="196">
        <f t="shared" si="29"/>
        <v>0</v>
      </c>
      <c r="BL555" s="17" t="s">
        <v>262</v>
      </c>
      <c r="BM555" s="195" t="s">
        <v>830</v>
      </c>
    </row>
    <row r="556" spans="1:65" s="2" customFormat="1" ht="24.2" customHeight="1">
      <c r="A556" s="34"/>
      <c r="B556" s="35"/>
      <c r="C556" s="183" t="s">
        <v>831</v>
      </c>
      <c r="D556" s="183" t="s">
        <v>143</v>
      </c>
      <c r="E556" s="184" t="s">
        <v>832</v>
      </c>
      <c r="F556" s="185" t="s">
        <v>833</v>
      </c>
      <c r="G556" s="186" t="s">
        <v>633</v>
      </c>
      <c r="H556" s="187">
        <v>2</v>
      </c>
      <c r="I556" s="188"/>
      <c r="J556" s="189">
        <f t="shared" si="20"/>
        <v>0</v>
      </c>
      <c r="K556" s="190"/>
      <c r="L556" s="39"/>
      <c r="M556" s="191" t="s">
        <v>1</v>
      </c>
      <c r="N556" s="192" t="s">
        <v>39</v>
      </c>
      <c r="O556" s="71"/>
      <c r="P556" s="193">
        <f t="shared" si="21"/>
        <v>0</v>
      </c>
      <c r="Q556" s="193">
        <v>9.5E-4</v>
      </c>
      <c r="R556" s="193">
        <f t="shared" si="22"/>
        <v>1.9E-3</v>
      </c>
      <c r="S556" s="193">
        <v>0</v>
      </c>
      <c r="T556" s="194">
        <f t="shared" si="23"/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5" t="s">
        <v>262</v>
      </c>
      <c r="AT556" s="195" t="s">
        <v>143</v>
      </c>
      <c r="AU556" s="195" t="s">
        <v>148</v>
      </c>
      <c r="AY556" s="17" t="s">
        <v>140</v>
      </c>
      <c r="BE556" s="196">
        <f t="shared" si="24"/>
        <v>0</v>
      </c>
      <c r="BF556" s="196">
        <f t="shared" si="25"/>
        <v>0</v>
      </c>
      <c r="BG556" s="196">
        <f t="shared" si="26"/>
        <v>0</v>
      </c>
      <c r="BH556" s="196">
        <f t="shared" si="27"/>
        <v>0</v>
      </c>
      <c r="BI556" s="196">
        <f t="shared" si="28"/>
        <v>0</v>
      </c>
      <c r="BJ556" s="17" t="s">
        <v>148</v>
      </c>
      <c r="BK556" s="196">
        <f t="shared" si="29"/>
        <v>0</v>
      </c>
      <c r="BL556" s="17" t="s">
        <v>262</v>
      </c>
      <c r="BM556" s="195" t="s">
        <v>834</v>
      </c>
    </row>
    <row r="557" spans="1:65" s="13" customFormat="1" ht="11.25">
      <c r="B557" s="197"/>
      <c r="C557" s="198"/>
      <c r="D557" s="199" t="s">
        <v>150</v>
      </c>
      <c r="E557" s="200" t="s">
        <v>1</v>
      </c>
      <c r="F557" s="201" t="s">
        <v>835</v>
      </c>
      <c r="G557" s="198"/>
      <c r="H557" s="200" t="s">
        <v>1</v>
      </c>
      <c r="I557" s="202"/>
      <c r="J557" s="198"/>
      <c r="K557" s="198"/>
      <c r="L557" s="203"/>
      <c r="M557" s="204"/>
      <c r="N557" s="205"/>
      <c r="O557" s="205"/>
      <c r="P557" s="205"/>
      <c r="Q557" s="205"/>
      <c r="R557" s="205"/>
      <c r="S557" s="205"/>
      <c r="T557" s="206"/>
      <c r="AT557" s="207" t="s">
        <v>150</v>
      </c>
      <c r="AU557" s="207" t="s">
        <v>148</v>
      </c>
      <c r="AV557" s="13" t="s">
        <v>81</v>
      </c>
      <c r="AW557" s="13" t="s">
        <v>31</v>
      </c>
      <c r="AX557" s="13" t="s">
        <v>73</v>
      </c>
      <c r="AY557" s="207" t="s">
        <v>140</v>
      </c>
    </row>
    <row r="558" spans="1:65" s="14" customFormat="1" ht="11.25">
      <c r="B558" s="208"/>
      <c r="C558" s="209"/>
      <c r="D558" s="199" t="s">
        <v>150</v>
      </c>
      <c r="E558" s="210" t="s">
        <v>1</v>
      </c>
      <c r="F558" s="211" t="s">
        <v>81</v>
      </c>
      <c r="G558" s="209"/>
      <c r="H558" s="212">
        <v>1</v>
      </c>
      <c r="I558" s="213"/>
      <c r="J558" s="209"/>
      <c r="K558" s="209"/>
      <c r="L558" s="214"/>
      <c r="M558" s="215"/>
      <c r="N558" s="216"/>
      <c r="O558" s="216"/>
      <c r="P558" s="216"/>
      <c r="Q558" s="216"/>
      <c r="R558" s="216"/>
      <c r="S558" s="216"/>
      <c r="T558" s="217"/>
      <c r="AT558" s="218" t="s">
        <v>150</v>
      </c>
      <c r="AU558" s="218" t="s">
        <v>148</v>
      </c>
      <c r="AV558" s="14" t="s">
        <v>148</v>
      </c>
      <c r="AW558" s="14" t="s">
        <v>31</v>
      </c>
      <c r="AX558" s="14" t="s">
        <v>73</v>
      </c>
      <c r="AY558" s="218" t="s">
        <v>140</v>
      </c>
    </row>
    <row r="559" spans="1:65" s="13" customFormat="1" ht="11.25">
      <c r="B559" s="197"/>
      <c r="C559" s="198"/>
      <c r="D559" s="199" t="s">
        <v>150</v>
      </c>
      <c r="E559" s="200" t="s">
        <v>1</v>
      </c>
      <c r="F559" s="201" t="s">
        <v>836</v>
      </c>
      <c r="G559" s="198"/>
      <c r="H559" s="200" t="s">
        <v>1</v>
      </c>
      <c r="I559" s="202"/>
      <c r="J559" s="198"/>
      <c r="K559" s="198"/>
      <c r="L559" s="203"/>
      <c r="M559" s="204"/>
      <c r="N559" s="205"/>
      <c r="O559" s="205"/>
      <c r="P559" s="205"/>
      <c r="Q559" s="205"/>
      <c r="R559" s="205"/>
      <c r="S559" s="205"/>
      <c r="T559" s="206"/>
      <c r="AT559" s="207" t="s">
        <v>150</v>
      </c>
      <c r="AU559" s="207" t="s">
        <v>148</v>
      </c>
      <c r="AV559" s="13" t="s">
        <v>81</v>
      </c>
      <c r="AW559" s="13" t="s">
        <v>31</v>
      </c>
      <c r="AX559" s="13" t="s">
        <v>73</v>
      </c>
      <c r="AY559" s="207" t="s">
        <v>140</v>
      </c>
    </row>
    <row r="560" spans="1:65" s="14" customFormat="1" ht="11.25">
      <c r="B560" s="208"/>
      <c r="C560" s="209"/>
      <c r="D560" s="199" t="s">
        <v>150</v>
      </c>
      <c r="E560" s="210" t="s">
        <v>1</v>
      </c>
      <c r="F560" s="211" t="s">
        <v>81</v>
      </c>
      <c r="G560" s="209"/>
      <c r="H560" s="212">
        <v>1</v>
      </c>
      <c r="I560" s="213"/>
      <c r="J560" s="209"/>
      <c r="K560" s="209"/>
      <c r="L560" s="214"/>
      <c r="M560" s="215"/>
      <c r="N560" s="216"/>
      <c r="O560" s="216"/>
      <c r="P560" s="216"/>
      <c r="Q560" s="216"/>
      <c r="R560" s="216"/>
      <c r="S560" s="216"/>
      <c r="T560" s="217"/>
      <c r="AT560" s="218" t="s">
        <v>150</v>
      </c>
      <c r="AU560" s="218" t="s">
        <v>148</v>
      </c>
      <c r="AV560" s="14" t="s">
        <v>148</v>
      </c>
      <c r="AW560" s="14" t="s">
        <v>31</v>
      </c>
      <c r="AX560" s="14" t="s">
        <v>73</v>
      </c>
      <c r="AY560" s="218" t="s">
        <v>140</v>
      </c>
    </row>
    <row r="561" spans="1:65" s="15" customFormat="1" ht="11.25">
      <c r="B561" s="230"/>
      <c r="C561" s="231"/>
      <c r="D561" s="199" t="s">
        <v>150</v>
      </c>
      <c r="E561" s="232" t="s">
        <v>1</v>
      </c>
      <c r="F561" s="233" t="s">
        <v>201</v>
      </c>
      <c r="G561" s="231"/>
      <c r="H561" s="234">
        <v>2</v>
      </c>
      <c r="I561" s="235"/>
      <c r="J561" s="231"/>
      <c r="K561" s="231"/>
      <c r="L561" s="236"/>
      <c r="M561" s="237"/>
      <c r="N561" s="238"/>
      <c r="O561" s="238"/>
      <c r="P561" s="238"/>
      <c r="Q561" s="238"/>
      <c r="R561" s="238"/>
      <c r="S561" s="238"/>
      <c r="T561" s="239"/>
      <c r="AT561" s="240" t="s">
        <v>150</v>
      </c>
      <c r="AU561" s="240" t="s">
        <v>148</v>
      </c>
      <c r="AV561" s="15" t="s">
        <v>147</v>
      </c>
      <c r="AW561" s="15" t="s">
        <v>31</v>
      </c>
      <c r="AX561" s="15" t="s">
        <v>81</v>
      </c>
      <c r="AY561" s="240" t="s">
        <v>140</v>
      </c>
    </row>
    <row r="562" spans="1:65" s="2" customFormat="1" ht="24.2" customHeight="1">
      <c r="A562" s="34"/>
      <c r="B562" s="35"/>
      <c r="C562" s="183" t="s">
        <v>837</v>
      </c>
      <c r="D562" s="183" t="s">
        <v>143</v>
      </c>
      <c r="E562" s="184" t="s">
        <v>838</v>
      </c>
      <c r="F562" s="185" t="s">
        <v>839</v>
      </c>
      <c r="G562" s="186" t="s">
        <v>633</v>
      </c>
      <c r="H562" s="187">
        <v>1</v>
      </c>
      <c r="I562" s="188"/>
      <c r="J562" s="189">
        <f>ROUND(I562*H562,2)</f>
        <v>0</v>
      </c>
      <c r="K562" s="190"/>
      <c r="L562" s="39"/>
      <c r="M562" s="191" t="s">
        <v>1</v>
      </c>
      <c r="N562" s="192" t="s">
        <v>39</v>
      </c>
      <c r="O562" s="71"/>
      <c r="P562" s="193">
        <f>O562*H562</f>
        <v>0</v>
      </c>
      <c r="Q562" s="193">
        <v>6.6E-4</v>
      </c>
      <c r="R562" s="193">
        <f>Q562*H562</f>
        <v>6.6E-4</v>
      </c>
      <c r="S562" s="193">
        <v>0</v>
      </c>
      <c r="T562" s="194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95" t="s">
        <v>262</v>
      </c>
      <c r="AT562" s="195" t="s">
        <v>143</v>
      </c>
      <c r="AU562" s="195" t="s">
        <v>148</v>
      </c>
      <c r="AY562" s="17" t="s">
        <v>140</v>
      </c>
      <c r="BE562" s="196">
        <f>IF(N562="základní",J562,0)</f>
        <v>0</v>
      </c>
      <c r="BF562" s="196">
        <f>IF(N562="snížená",J562,0)</f>
        <v>0</v>
      </c>
      <c r="BG562" s="196">
        <f>IF(N562="zákl. přenesená",J562,0)</f>
        <v>0</v>
      </c>
      <c r="BH562" s="196">
        <f>IF(N562="sníž. přenesená",J562,0)</f>
        <v>0</v>
      </c>
      <c r="BI562" s="196">
        <f>IF(N562="nulová",J562,0)</f>
        <v>0</v>
      </c>
      <c r="BJ562" s="17" t="s">
        <v>148</v>
      </c>
      <c r="BK562" s="196">
        <f>ROUND(I562*H562,2)</f>
        <v>0</v>
      </c>
      <c r="BL562" s="17" t="s">
        <v>262</v>
      </c>
      <c r="BM562" s="195" t="s">
        <v>840</v>
      </c>
    </row>
    <row r="563" spans="1:65" s="13" customFormat="1" ht="11.25">
      <c r="B563" s="197"/>
      <c r="C563" s="198"/>
      <c r="D563" s="199" t="s">
        <v>150</v>
      </c>
      <c r="E563" s="200" t="s">
        <v>1</v>
      </c>
      <c r="F563" s="201" t="s">
        <v>195</v>
      </c>
      <c r="G563" s="198"/>
      <c r="H563" s="200" t="s">
        <v>1</v>
      </c>
      <c r="I563" s="202"/>
      <c r="J563" s="198"/>
      <c r="K563" s="198"/>
      <c r="L563" s="203"/>
      <c r="M563" s="204"/>
      <c r="N563" s="205"/>
      <c r="O563" s="205"/>
      <c r="P563" s="205"/>
      <c r="Q563" s="205"/>
      <c r="R563" s="205"/>
      <c r="S563" s="205"/>
      <c r="T563" s="206"/>
      <c r="AT563" s="207" t="s">
        <v>150</v>
      </c>
      <c r="AU563" s="207" t="s">
        <v>148</v>
      </c>
      <c r="AV563" s="13" t="s">
        <v>81</v>
      </c>
      <c r="AW563" s="13" t="s">
        <v>31</v>
      </c>
      <c r="AX563" s="13" t="s">
        <v>73</v>
      </c>
      <c r="AY563" s="207" t="s">
        <v>140</v>
      </c>
    </row>
    <row r="564" spans="1:65" s="14" customFormat="1" ht="11.25">
      <c r="B564" s="208"/>
      <c r="C564" s="209"/>
      <c r="D564" s="199" t="s">
        <v>150</v>
      </c>
      <c r="E564" s="210" t="s">
        <v>1</v>
      </c>
      <c r="F564" s="211" t="s">
        <v>81</v>
      </c>
      <c r="G564" s="209"/>
      <c r="H564" s="212">
        <v>1</v>
      </c>
      <c r="I564" s="213"/>
      <c r="J564" s="209"/>
      <c r="K564" s="209"/>
      <c r="L564" s="214"/>
      <c r="M564" s="215"/>
      <c r="N564" s="216"/>
      <c r="O564" s="216"/>
      <c r="P564" s="216"/>
      <c r="Q564" s="216"/>
      <c r="R564" s="216"/>
      <c r="S564" s="216"/>
      <c r="T564" s="217"/>
      <c r="AT564" s="218" t="s">
        <v>150</v>
      </c>
      <c r="AU564" s="218" t="s">
        <v>148</v>
      </c>
      <c r="AV564" s="14" t="s">
        <v>148</v>
      </c>
      <c r="AW564" s="14" t="s">
        <v>31</v>
      </c>
      <c r="AX564" s="14" t="s">
        <v>81</v>
      </c>
      <c r="AY564" s="218" t="s">
        <v>140</v>
      </c>
    </row>
    <row r="565" spans="1:65" s="2" customFormat="1" ht="24.2" customHeight="1">
      <c r="A565" s="34"/>
      <c r="B565" s="35"/>
      <c r="C565" s="219" t="s">
        <v>841</v>
      </c>
      <c r="D565" s="219" t="s">
        <v>158</v>
      </c>
      <c r="E565" s="220" t="s">
        <v>842</v>
      </c>
      <c r="F565" s="221" t="s">
        <v>843</v>
      </c>
      <c r="G565" s="222" t="s">
        <v>279</v>
      </c>
      <c r="H565" s="223">
        <v>1</v>
      </c>
      <c r="I565" s="224"/>
      <c r="J565" s="225">
        <f>ROUND(I565*H565,2)</f>
        <v>0</v>
      </c>
      <c r="K565" s="226"/>
      <c r="L565" s="227"/>
      <c r="M565" s="228" t="s">
        <v>1</v>
      </c>
      <c r="N565" s="229" t="s">
        <v>39</v>
      </c>
      <c r="O565" s="71"/>
      <c r="P565" s="193">
        <f>O565*H565</f>
        <v>0</v>
      </c>
      <c r="Q565" s="193">
        <v>0.01</v>
      </c>
      <c r="R565" s="193">
        <f>Q565*H565</f>
        <v>0.01</v>
      </c>
      <c r="S565" s="193">
        <v>0</v>
      </c>
      <c r="T565" s="194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5" t="s">
        <v>349</v>
      </c>
      <c r="AT565" s="195" t="s">
        <v>158</v>
      </c>
      <c r="AU565" s="195" t="s">
        <v>148</v>
      </c>
      <c r="AY565" s="17" t="s">
        <v>140</v>
      </c>
      <c r="BE565" s="196">
        <f>IF(N565="základní",J565,0)</f>
        <v>0</v>
      </c>
      <c r="BF565" s="196">
        <f>IF(N565="snížená",J565,0)</f>
        <v>0</v>
      </c>
      <c r="BG565" s="196">
        <f>IF(N565="zákl. přenesená",J565,0)</f>
        <v>0</v>
      </c>
      <c r="BH565" s="196">
        <f>IF(N565="sníž. přenesená",J565,0)</f>
        <v>0</v>
      </c>
      <c r="BI565" s="196">
        <f>IF(N565="nulová",J565,0)</f>
        <v>0</v>
      </c>
      <c r="BJ565" s="17" t="s">
        <v>148</v>
      </c>
      <c r="BK565" s="196">
        <f>ROUND(I565*H565,2)</f>
        <v>0</v>
      </c>
      <c r="BL565" s="17" t="s">
        <v>262</v>
      </c>
      <c r="BM565" s="195" t="s">
        <v>844</v>
      </c>
    </row>
    <row r="566" spans="1:65" s="2" customFormat="1" ht="24.2" customHeight="1">
      <c r="A566" s="34"/>
      <c r="B566" s="35"/>
      <c r="C566" s="183" t="s">
        <v>845</v>
      </c>
      <c r="D566" s="183" t="s">
        <v>143</v>
      </c>
      <c r="E566" s="184" t="s">
        <v>846</v>
      </c>
      <c r="F566" s="185" t="s">
        <v>847</v>
      </c>
      <c r="G566" s="186" t="s">
        <v>633</v>
      </c>
      <c r="H566" s="187">
        <v>1</v>
      </c>
      <c r="I566" s="188"/>
      <c r="J566" s="189">
        <f>ROUND(I566*H566,2)</f>
        <v>0</v>
      </c>
      <c r="K566" s="190"/>
      <c r="L566" s="39"/>
      <c r="M566" s="191" t="s">
        <v>1</v>
      </c>
      <c r="N566" s="192" t="s">
        <v>39</v>
      </c>
      <c r="O566" s="71"/>
      <c r="P566" s="193">
        <f>O566*H566</f>
        <v>0</v>
      </c>
      <c r="Q566" s="193">
        <v>5.4599999999999996E-3</v>
      </c>
      <c r="R566" s="193">
        <f>Q566*H566</f>
        <v>5.4599999999999996E-3</v>
      </c>
      <c r="S566" s="193">
        <v>0</v>
      </c>
      <c r="T566" s="194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5" t="s">
        <v>262</v>
      </c>
      <c r="AT566" s="195" t="s">
        <v>143</v>
      </c>
      <c r="AU566" s="195" t="s">
        <v>148</v>
      </c>
      <c r="AY566" s="17" t="s">
        <v>140</v>
      </c>
      <c r="BE566" s="196">
        <f>IF(N566="základní",J566,0)</f>
        <v>0</v>
      </c>
      <c r="BF566" s="196">
        <f>IF(N566="snížená",J566,0)</f>
        <v>0</v>
      </c>
      <c r="BG566" s="196">
        <f>IF(N566="zákl. přenesená",J566,0)</f>
        <v>0</v>
      </c>
      <c r="BH566" s="196">
        <f>IF(N566="sníž. přenesená",J566,0)</f>
        <v>0</v>
      </c>
      <c r="BI566" s="196">
        <f>IF(N566="nulová",J566,0)</f>
        <v>0</v>
      </c>
      <c r="BJ566" s="17" t="s">
        <v>148</v>
      </c>
      <c r="BK566" s="196">
        <f>ROUND(I566*H566,2)</f>
        <v>0</v>
      </c>
      <c r="BL566" s="17" t="s">
        <v>262</v>
      </c>
      <c r="BM566" s="195" t="s">
        <v>848</v>
      </c>
    </row>
    <row r="567" spans="1:65" s="13" customFormat="1" ht="11.25">
      <c r="B567" s="197"/>
      <c r="C567" s="198"/>
      <c r="D567" s="199" t="s">
        <v>150</v>
      </c>
      <c r="E567" s="200" t="s">
        <v>1</v>
      </c>
      <c r="F567" s="201" t="s">
        <v>189</v>
      </c>
      <c r="G567" s="198"/>
      <c r="H567" s="200" t="s">
        <v>1</v>
      </c>
      <c r="I567" s="202"/>
      <c r="J567" s="198"/>
      <c r="K567" s="198"/>
      <c r="L567" s="203"/>
      <c r="M567" s="204"/>
      <c r="N567" s="205"/>
      <c r="O567" s="205"/>
      <c r="P567" s="205"/>
      <c r="Q567" s="205"/>
      <c r="R567" s="205"/>
      <c r="S567" s="205"/>
      <c r="T567" s="206"/>
      <c r="AT567" s="207" t="s">
        <v>150</v>
      </c>
      <c r="AU567" s="207" t="s">
        <v>148</v>
      </c>
      <c r="AV567" s="13" t="s">
        <v>81</v>
      </c>
      <c r="AW567" s="13" t="s">
        <v>31</v>
      </c>
      <c r="AX567" s="13" t="s">
        <v>73</v>
      </c>
      <c r="AY567" s="207" t="s">
        <v>140</v>
      </c>
    </row>
    <row r="568" spans="1:65" s="14" customFormat="1" ht="11.25">
      <c r="B568" s="208"/>
      <c r="C568" s="209"/>
      <c r="D568" s="199" t="s">
        <v>150</v>
      </c>
      <c r="E568" s="210" t="s">
        <v>1</v>
      </c>
      <c r="F568" s="211" t="s">
        <v>81</v>
      </c>
      <c r="G568" s="209"/>
      <c r="H568" s="212">
        <v>1</v>
      </c>
      <c r="I568" s="213"/>
      <c r="J568" s="209"/>
      <c r="K568" s="209"/>
      <c r="L568" s="214"/>
      <c r="M568" s="215"/>
      <c r="N568" s="216"/>
      <c r="O568" s="216"/>
      <c r="P568" s="216"/>
      <c r="Q568" s="216"/>
      <c r="R568" s="216"/>
      <c r="S568" s="216"/>
      <c r="T568" s="217"/>
      <c r="AT568" s="218" t="s">
        <v>150</v>
      </c>
      <c r="AU568" s="218" t="s">
        <v>148</v>
      </c>
      <c r="AV568" s="14" t="s">
        <v>148</v>
      </c>
      <c r="AW568" s="14" t="s">
        <v>31</v>
      </c>
      <c r="AX568" s="14" t="s">
        <v>81</v>
      </c>
      <c r="AY568" s="218" t="s">
        <v>140</v>
      </c>
    </row>
    <row r="569" spans="1:65" s="2" customFormat="1" ht="24.2" customHeight="1">
      <c r="A569" s="34"/>
      <c r="B569" s="35"/>
      <c r="C569" s="219" t="s">
        <v>849</v>
      </c>
      <c r="D569" s="219" t="s">
        <v>158</v>
      </c>
      <c r="E569" s="220" t="s">
        <v>850</v>
      </c>
      <c r="F569" s="221" t="s">
        <v>851</v>
      </c>
      <c r="G569" s="222" t="s">
        <v>279</v>
      </c>
      <c r="H569" s="223">
        <v>1</v>
      </c>
      <c r="I569" s="224"/>
      <c r="J569" s="225">
        <f>ROUND(I569*H569,2)</f>
        <v>0</v>
      </c>
      <c r="K569" s="226"/>
      <c r="L569" s="227"/>
      <c r="M569" s="228" t="s">
        <v>1</v>
      </c>
      <c r="N569" s="229" t="s">
        <v>39</v>
      </c>
      <c r="O569" s="71"/>
      <c r="P569" s="193">
        <f>O569*H569</f>
        <v>0</v>
      </c>
      <c r="Q569" s="193">
        <v>0.05</v>
      </c>
      <c r="R569" s="193">
        <f>Q569*H569</f>
        <v>0.05</v>
      </c>
      <c r="S569" s="193">
        <v>0</v>
      </c>
      <c r="T569" s="194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5" t="s">
        <v>349</v>
      </c>
      <c r="AT569" s="195" t="s">
        <v>158</v>
      </c>
      <c r="AU569" s="195" t="s">
        <v>148</v>
      </c>
      <c r="AY569" s="17" t="s">
        <v>140</v>
      </c>
      <c r="BE569" s="196">
        <f>IF(N569="základní",J569,0)</f>
        <v>0</v>
      </c>
      <c r="BF569" s="196">
        <f>IF(N569="snížená",J569,0)</f>
        <v>0</v>
      </c>
      <c r="BG569" s="196">
        <f>IF(N569="zákl. přenesená",J569,0)</f>
        <v>0</v>
      </c>
      <c r="BH569" s="196">
        <f>IF(N569="sníž. přenesená",J569,0)</f>
        <v>0</v>
      </c>
      <c r="BI569" s="196">
        <f>IF(N569="nulová",J569,0)</f>
        <v>0</v>
      </c>
      <c r="BJ569" s="17" t="s">
        <v>148</v>
      </c>
      <c r="BK569" s="196">
        <f>ROUND(I569*H569,2)</f>
        <v>0</v>
      </c>
      <c r="BL569" s="17" t="s">
        <v>262</v>
      </c>
      <c r="BM569" s="195" t="s">
        <v>852</v>
      </c>
    </row>
    <row r="570" spans="1:65" s="2" customFormat="1" ht="16.5" customHeight="1">
      <c r="A570" s="34"/>
      <c r="B570" s="35"/>
      <c r="C570" s="183" t="s">
        <v>853</v>
      </c>
      <c r="D570" s="183" t="s">
        <v>143</v>
      </c>
      <c r="E570" s="184" t="s">
        <v>854</v>
      </c>
      <c r="F570" s="185" t="s">
        <v>855</v>
      </c>
      <c r="G570" s="186" t="s">
        <v>633</v>
      </c>
      <c r="H570" s="187">
        <v>1</v>
      </c>
      <c r="I570" s="188"/>
      <c r="J570" s="189">
        <f>ROUND(I570*H570,2)</f>
        <v>0</v>
      </c>
      <c r="K570" s="190"/>
      <c r="L570" s="39"/>
      <c r="M570" s="191" t="s">
        <v>1</v>
      </c>
      <c r="N570" s="192" t="s">
        <v>39</v>
      </c>
      <c r="O570" s="71"/>
      <c r="P570" s="193">
        <f>O570*H570</f>
        <v>0</v>
      </c>
      <c r="Q570" s="193">
        <v>0</v>
      </c>
      <c r="R570" s="193">
        <f>Q570*H570</f>
        <v>0</v>
      </c>
      <c r="S570" s="193">
        <v>6.7000000000000004E-2</v>
      </c>
      <c r="T570" s="194">
        <f>S570*H570</f>
        <v>6.7000000000000004E-2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5" t="s">
        <v>262</v>
      </c>
      <c r="AT570" s="195" t="s">
        <v>143</v>
      </c>
      <c r="AU570" s="195" t="s">
        <v>148</v>
      </c>
      <c r="AY570" s="17" t="s">
        <v>140</v>
      </c>
      <c r="BE570" s="196">
        <f>IF(N570="základní",J570,0)</f>
        <v>0</v>
      </c>
      <c r="BF570" s="196">
        <f>IF(N570="snížená",J570,0)</f>
        <v>0</v>
      </c>
      <c r="BG570" s="196">
        <f>IF(N570="zákl. přenesená",J570,0)</f>
        <v>0</v>
      </c>
      <c r="BH570" s="196">
        <f>IF(N570="sníž. přenesená",J570,0)</f>
        <v>0</v>
      </c>
      <c r="BI570" s="196">
        <f>IF(N570="nulová",J570,0)</f>
        <v>0</v>
      </c>
      <c r="BJ570" s="17" t="s">
        <v>148</v>
      </c>
      <c r="BK570" s="196">
        <f>ROUND(I570*H570,2)</f>
        <v>0</v>
      </c>
      <c r="BL570" s="17" t="s">
        <v>262</v>
      </c>
      <c r="BM570" s="195" t="s">
        <v>856</v>
      </c>
    </row>
    <row r="571" spans="1:65" s="2" customFormat="1" ht="24.2" customHeight="1">
      <c r="A571" s="34"/>
      <c r="B571" s="35"/>
      <c r="C571" s="183" t="s">
        <v>857</v>
      </c>
      <c r="D571" s="183" t="s">
        <v>143</v>
      </c>
      <c r="E571" s="184" t="s">
        <v>858</v>
      </c>
      <c r="F571" s="185" t="s">
        <v>859</v>
      </c>
      <c r="G571" s="186" t="s">
        <v>279</v>
      </c>
      <c r="H571" s="187">
        <v>1</v>
      </c>
      <c r="I571" s="188"/>
      <c r="J571" s="189">
        <f>ROUND(I571*H571,2)</f>
        <v>0</v>
      </c>
      <c r="K571" s="190"/>
      <c r="L571" s="39"/>
      <c r="M571" s="191" t="s">
        <v>1</v>
      </c>
      <c r="N571" s="192" t="s">
        <v>39</v>
      </c>
      <c r="O571" s="71"/>
      <c r="P571" s="193">
        <f>O571*H571</f>
        <v>0</v>
      </c>
      <c r="Q571" s="193">
        <v>0</v>
      </c>
      <c r="R571" s="193">
        <f>Q571*H571</f>
        <v>0</v>
      </c>
      <c r="S571" s="193">
        <v>3.6999999999999999E-4</v>
      </c>
      <c r="T571" s="194">
        <f>S571*H571</f>
        <v>3.6999999999999999E-4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5" t="s">
        <v>262</v>
      </c>
      <c r="AT571" s="195" t="s">
        <v>143</v>
      </c>
      <c r="AU571" s="195" t="s">
        <v>148</v>
      </c>
      <c r="AY571" s="17" t="s">
        <v>140</v>
      </c>
      <c r="BE571" s="196">
        <f>IF(N571="základní",J571,0)</f>
        <v>0</v>
      </c>
      <c r="BF571" s="196">
        <f>IF(N571="snížená",J571,0)</f>
        <v>0</v>
      </c>
      <c r="BG571" s="196">
        <f>IF(N571="zákl. přenesená",J571,0)</f>
        <v>0</v>
      </c>
      <c r="BH571" s="196">
        <f>IF(N571="sníž. přenesená",J571,0)</f>
        <v>0</v>
      </c>
      <c r="BI571" s="196">
        <f>IF(N571="nulová",J571,0)</f>
        <v>0</v>
      </c>
      <c r="BJ571" s="17" t="s">
        <v>148</v>
      </c>
      <c r="BK571" s="196">
        <f>ROUND(I571*H571,2)</f>
        <v>0</v>
      </c>
      <c r="BL571" s="17" t="s">
        <v>262</v>
      </c>
      <c r="BM571" s="195" t="s">
        <v>860</v>
      </c>
    </row>
    <row r="572" spans="1:65" s="2" customFormat="1" ht="16.5" customHeight="1">
      <c r="A572" s="34"/>
      <c r="B572" s="35"/>
      <c r="C572" s="183" t="s">
        <v>861</v>
      </c>
      <c r="D572" s="183" t="s">
        <v>143</v>
      </c>
      <c r="E572" s="184" t="s">
        <v>862</v>
      </c>
      <c r="F572" s="185" t="s">
        <v>863</v>
      </c>
      <c r="G572" s="186" t="s">
        <v>279</v>
      </c>
      <c r="H572" s="187">
        <v>1</v>
      </c>
      <c r="I572" s="188"/>
      <c r="J572" s="189">
        <f>ROUND(I572*H572,2)</f>
        <v>0</v>
      </c>
      <c r="K572" s="190"/>
      <c r="L572" s="39"/>
      <c r="M572" s="191" t="s">
        <v>1</v>
      </c>
      <c r="N572" s="192" t="s">
        <v>39</v>
      </c>
      <c r="O572" s="71"/>
      <c r="P572" s="193">
        <f>O572*H572</f>
        <v>0</v>
      </c>
      <c r="Q572" s="193">
        <v>0</v>
      </c>
      <c r="R572" s="193">
        <f>Q572*H572</f>
        <v>0</v>
      </c>
      <c r="S572" s="193">
        <v>4.8999999999999998E-4</v>
      </c>
      <c r="T572" s="194">
        <f>S572*H572</f>
        <v>4.8999999999999998E-4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5" t="s">
        <v>262</v>
      </c>
      <c r="AT572" s="195" t="s">
        <v>143</v>
      </c>
      <c r="AU572" s="195" t="s">
        <v>148</v>
      </c>
      <c r="AY572" s="17" t="s">
        <v>140</v>
      </c>
      <c r="BE572" s="196">
        <f>IF(N572="základní",J572,0)</f>
        <v>0</v>
      </c>
      <c r="BF572" s="196">
        <f>IF(N572="snížená",J572,0)</f>
        <v>0</v>
      </c>
      <c r="BG572" s="196">
        <f>IF(N572="zákl. přenesená",J572,0)</f>
        <v>0</v>
      </c>
      <c r="BH572" s="196">
        <f>IF(N572="sníž. přenesená",J572,0)</f>
        <v>0</v>
      </c>
      <c r="BI572" s="196">
        <f>IF(N572="nulová",J572,0)</f>
        <v>0</v>
      </c>
      <c r="BJ572" s="17" t="s">
        <v>148</v>
      </c>
      <c r="BK572" s="196">
        <f>ROUND(I572*H572,2)</f>
        <v>0</v>
      </c>
      <c r="BL572" s="17" t="s">
        <v>262</v>
      </c>
      <c r="BM572" s="195" t="s">
        <v>864</v>
      </c>
    </row>
    <row r="573" spans="1:65" s="13" customFormat="1" ht="11.25">
      <c r="B573" s="197"/>
      <c r="C573" s="198"/>
      <c r="D573" s="199" t="s">
        <v>150</v>
      </c>
      <c r="E573" s="200" t="s">
        <v>1</v>
      </c>
      <c r="F573" s="201" t="s">
        <v>865</v>
      </c>
      <c r="G573" s="198"/>
      <c r="H573" s="200" t="s">
        <v>1</v>
      </c>
      <c r="I573" s="202"/>
      <c r="J573" s="198"/>
      <c r="K573" s="198"/>
      <c r="L573" s="203"/>
      <c r="M573" s="204"/>
      <c r="N573" s="205"/>
      <c r="O573" s="205"/>
      <c r="P573" s="205"/>
      <c r="Q573" s="205"/>
      <c r="R573" s="205"/>
      <c r="S573" s="205"/>
      <c r="T573" s="206"/>
      <c r="AT573" s="207" t="s">
        <v>150</v>
      </c>
      <c r="AU573" s="207" t="s">
        <v>148</v>
      </c>
      <c r="AV573" s="13" t="s">
        <v>81</v>
      </c>
      <c r="AW573" s="13" t="s">
        <v>31</v>
      </c>
      <c r="AX573" s="13" t="s">
        <v>73</v>
      </c>
      <c r="AY573" s="207" t="s">
        <v>140</v>
      </c>
    </row>
    <row r="574" spans="1:65" s="14" customFormat="1" ht="11.25">
      <c r="B574" s="208"/>
      <c r="C574" s="209"/>
      <c r="D574" s="199" t="s">
        <v>150</v>
      </c>
      <c r="E574" s="210" t="s">
        <v>1</v>
      </c>
      <c r="F574" s="211" t="s">
        <v>81</v>
      </c>
      <c r="G574" s="209"/>
      <c r="H574" s="212">
        <v>1</v>
      </c>
      <c r="I574" s="213"/>
      <c r="J574" s="209"/>
      <c r="K574" s="209"/>
      <c r="L574" s="214"/>
      <c r="M574" s="215"/>
      <c r="N574" s="216"/>
      <c r="O574" s="216"/>
      <c r="P574" s="216"/>
      <c r="Q574" s="216"/>
      <c r="R574" s="216"/>
      <c r="S574" s="216"/>
      <c r="T574" s="217"/>
      <c r="AT574" s="218" t="s">
        <v>150</v>
      </c>
      <c r="AU574" s="218" t="s">
        <v>148</v>
      </c>
      <c r="AV574" s="14" t="s">
        <v>148</v>
      </c>
      <c r="AW574" s="14" t="s">
        <v>31</v>
      </c>
      <c r="AX574" s="14" t="s">
        <v>81</v>
      </c>
      <c r="AY574" s="218" t="s">
        <v>140</v>
      </c>
    </row>
    <row r="575" spans="1:65" s="2" customFormat="1" ht="16.5" customHeight="1">
      <c r="A575" s="34"/>
      <c r="B575" s="35"/>
      <c r="C575" s="183" t="s">
        <v>866</v>
      </c>
      <c r="D575" s="183" t="s">
        <v>143</v>
      </c>
      <c r="E575" s="184" t="s">
        <v>867</v>
      </c>
      <c r="F575" s="185" t="s">
        <v>868</v>
      </c>
      <c r="G575" s="186" t="s">
        <v>279</v>
      </c>
      <c r="H575" s="187">
        <v>2</v>
      </c>
      <c r="I575" s="188"/>
      <c r="J575" s="189">
        <f>ROUND(I575*H575,2)</f>
        <v>0</v>
      </c>
      <c r="K575" s="190"/>
      <c r="L575" s="39"/>
      <c r="M575" s="191" t="s">
        <v>1</v>
      </c>
      <c r="N575" s="192" t="s">
        <v>39</v>
      </c>
      <c r="O575" s="71"/>
      <c r="P575" s="193">
        <f>O575*H575</f>
        <v>0</v>
      </c>
      <c r="Q575" s="193">
        <v>1.09E-3</v>
      </c>
      <c r="R575" s="193">
        <f>Q575*H575</f>
        <v>2.1800000000000001E-3</v>
      </c>
      <c r="S575" s="193">
        <v>0</v>
      </c>
      <c r="T575" s="194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95" t="s">
        <v>262</v>
      </c>
      <c r="AT575" s="195" t="s">
        <v>143</v>
      </c>
      <c r="AU575" s="195" t="s">
        <v>148</v>
      </c>
      <c r="AY575" s="17" t="s">
        <v>140</v>
      </c>
      <c r="BE575" s="196">
        <f>IF(N575="základní",J575,0)</f>
        <v>0</v>
      </c>
      <c r="BF575" s="196">
        <f>IF(N575="snížená",J575,0)</f>
        <v>0</v>
      </c>
      <c r="BG575" s="196">
        <f>IF(N575="zákl. přenesená",J575,0)</f>
        <v>0</v>
      </c>
      <c r="BH575" s="196">
        <f>IF(N575="sníž. přenesená",J575,0)</f>
        <v>0</v>
      </c>
      <c r="BI575" s="196">
        <f>IF(N575="nulová",J575,0)</f>
        <v>0</v>
      </c>
      <c r="BJ575" s="17" t="s">
        <v>148</v>
      </c>
      <c r="BK575" s="196">
        <f>ROUND(I575*H575,2)</f>
        <v>0</v>
      </c>
      <c r="BL575" s="17" t="s">
        <v>262</v>
      </c>
      <c r="BM575" s="195" t="s">
        <v>869</v>
      </c>
    </row>
    <row r="576" spans="1:65" s="13" customFormat="1" ht="11.25">
      <c r="B576" s="197"/>
      <c r="C576" s="198"/>
      <c r="D576" s="199" t="s">
        <v>150</v>
      </c>
      <c r="E576" s="200" t="s">
        <v>1</v>
      </c>
      <c r="F576" s="201" t="s">
        <v>870</v>
      </c>
      <c r="G576" s="198"/>
      <c r="H576" s="200" t="s">
        <v>1</v>
      </c>
      <c r="I576" s="202"/>
      <c r="J576" s="198"/>
      <c r="K576" s="198"/>
      <c r="L576" s="203"/>
      <c r="M576" s="204"/>
      <c r="N576" s="205"/>
      <c r="O576" s="205"/>
      <c r="P576" s="205"/>
      <c r="Q576" s="205"/>
      <c r="R576" s="205"/>
      <c r="S576" s="205"/>
      <c r="T576" s="206"/>
      <c r="AT576" s="207" t="s">
        <v>150</v>
      </c>
      <c r="AU576" s="207" t="s">
        <v>148</v>
      </c>
      <c r="AV576" s="13" t="s">
        <v>81</v>
      </c>
      <c r="AW576" s="13" t="s">
        <v>31</v>
      </c>
      <c r="AX576" s="13" t="s">
        <v>73</v>
      </c>
      <c r="AY576" s="207" t="s">
        <v>140</v>
      </c>
    </row>
    <row r="577" spans="1:65" s="14" customFormat="1" ht="11.25">
      <c r="B577" s="208"/>
      <c r="C577" s="209"/>
      <c r="D577" s="199" t="s">
        <v>150</v>
      </c>
      <c r="E577" s="210" t="s">
        <v>1</v>
      </c>
      <c r="F577" s="211" t="s">
        <v>588</v>
      </c>
      <c r="G577" s="209"/>
      <c r="H577" s="212">
        <v>2</v>
      </c>
      <c r="I577" s="213"/>
      <c r="J577" s="209"/>
      <c r="K577" s="209"/>
      <c r="L577" s="214"/>
      <c r="M577" s="215"/>
      <c r="N577" s="216"/>
      <c r="O577" s="216"/>
      <c r="P577" s="216"/>
      <c r="Q577" s="216"/>
      <c r="R577" s="216"/>
      <c r="S577" s="216"/>
      <c r="T577" s="217"/>
      <c r="AT577" s="218" t="s">
        <v>150</v>
      </c>
      <c r="AU577" s="218" t="s">
        <v>148</v>
      </c>
      <c r="AV577" s="14" t="s">
        <v>148</v>
      </c>
      <c r="AW577" s="14" t="s">
        <v>31</v>
      </c>
      <c r="AX577" s="14" t="s">
        <v>81</v>
      </c>
      <c r="AY577" s="218" t="s">
        <v>140</v>
      </c>
    </row>
    <row r="578" spans="1:65" s="2" customFormat="1" ht="16.5" customHeight="1">
      <c r="A578" s="34"/>
      <c r="B578" s="35"/>
      <c r="C578" s="183" t="s">
        <v>871</v>
      </c>
      <c r="D578" s="183" t="s">
        <v>143</v>
      </c>
      <c r="E578" s="184" t="s">
        <v>872</v>
      </c>
      <c r="F578" s="185" t="s">
        <v>873</v>
      </c>
      <c r="G578" s="186" t="s">
        <v>633</v>
      </c>
      <c r="H578" s="187">
        <v>2</v>
      </c>
      <c r="I578" s="188"/>
      <c r="J578" s="189">
        <f>ROUND(I578*H578,2)</f>
        <v>0</v>
      </c>
      <c r="K578" s="190"/>
      <c r="L578" s="39"/>
      <c r="M578" s="191" t="s">
        <v>1</v>
      </c>
      <c r="N578" s="192" t="s">
        <v>39</v>
      </c>
      <c r="O578" s="71"/>
      <c r="P578" s="193">
        <f>O578*H578</f>
        <v>0</v>
      </c>
      <c r="Q578" s="193">
        <v>0</v>
      </c>
      <c r="R578" s="193">
        <f>Q578*H578</f>
        <v>0</v>
      </c>
      <c r="S578" s="193">
        <v>1.56E-3</v>
      </c>
      <c r="T578" s="194">
        <f>S578*H578</f>
        <v>3.1199999999999999E-3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5" t="s">
        <v>262</v>
      </c>
      <c r="AT578" s="195" t="s">
        <v>143</v>
      </c>
      <c r="AU578" s="195" t="s">
        <v>148</v>
      </c>
      <c r="AY578" s="17" t="s">
        <v>140</v>
      </c>
      <c r="BE578" s="196">
        <f>IF(N578="základní",J578,0)</f>
        <v>0</v>
      </c>
      <c r="BF578" s="196">
        <f>IF(N578="snížená",J578,0)</f>
        <v>0</v>
      </c>
      <c r="BG578" s="196">
        <f>IF(N578="zákl. přenesená",J578,0)</f>
        <v>0</v>
      </c>
      <c r="BH578" s="196">
        <f>IF(N578="sníž. přenesená",J578,0)</f>
        <v>0</v>
      </c>
      <c r="BI578" s="196">
        <f>IF(N578="nulová",J578,0)</f>
        <v>0</v>
      </c>
      <c r="BJ578" s="17" t="s">
        <v>148</v>
      </c>
      <c r="BK578" s="196">
        <f>ROUND(I578*H578,2)</f>
        <v>0</v>
      </c>
      <c r="BL578" s="17" t="s">
        <v>262</v>
      </c>
      <c r="BM578" s="195" t="s">
        <v>874</v>
      </c>
    </row>
    <row r="579" spans="1:65" s="13" customFormat="1" ht="11.25">
      <c r="B579" s="197"/>
      <c r="C579" s="198"/>
      <c r="D579" s="199" t="s">
        <v>150</v>
      </c>
      <c r="E579" s="200" t="s">
        <v>1</v>
      </c>
      <c r="F579" s="201" t="s">
        <v>875</v>
      </c>
      <c r="G579" s="198"/>
      <c r="H579" s="200" t="s">
        <v>1</v>
      </c>
      <c r="I579" s="202"/>
      <c r="J579" s="198"/>
      <c r="K579" s="198"/>
      <c r="L579" s="203"/>
      <c r="M579" s="204"/>
      <c r="N579" s="205"/>
      <c r="O579" s="205"/>
      <c r="P579" s="205"/>
      <c r="Q579" s="205"/>
      <c r="R579" s="205"/>
      <c r="S579" s="205"/>
      <c r="T579" s="206"/>
      <c r="AT579" s="207" t="s">
        <v>150</v>
      </c>
      <c r="AU579" s="207" t="s">
        <v>148</v>
      </c>
      <c r="AV579" s="13" t="s">
        <v>81</v>
      </c>
      <c r="AW579" s="13" t="s">
        <v>31</v>
      </c>
      <c r="AX579" s="13" t="s">
        <v>73</v>
      </c>
      <c r="AY579" s="207" t="s">
        <v>140</v>
      </c>
    </row>
    <row r="580" spans="1:65" s="14" customFormat="1" ht="11.25">
      <c r="B580" s="208"/>
      <c r="C580" s="209"/>
      <c r="D580" s="199" t="s">
        <v>150</v>
      </c>
      <c r="E580" s="210" t="s">
        <v>1</v>
      </c>
      <c r="F580" s="211" t="s">
        <v>588</v>
      </c>
      <c r="G580" s="209"/>
      <c r="H580" s="212">
        <v>2</v>
      </c>
      <c r="I580" s="213"/>
      <c r="J580" s="209"/>
      <c r="K580" s="209"/>
      <c r="L580" s="214"/>
      <c r="M580" s="215"/>
      <c r="N580" s="216"/>
      <c r="O580" s="216"/>
      <c r="P580" s="216"/>
      <c r="Q580" s="216"/>
      <c r="R580" s="216"/>
      <c r="S580" s="216"/>
      <c r="T580" s="217"/>
      <c r="AT580" s="218" t="s">
        <v>150</v>
      </c>
      <c r="AU580" s="218" t="s">
        <v>148</v>
      </c>
      <c r="AV580" s="14" t="s">
        <v>148</v>
      </c>
      <c r="AW580" s="14" t="s">
        <v>31</v>
      </c>
      <c r="AX580" s="14" t="s">
        <v>81</v>
      </c>
      <c r="AY580" s="218" t="s">
        <v>140</v>
      </c>
    </row>
    <row r="581" spans="1:65" s="2" customFormat="1" ht="16.5" customHeight="1">
      <c r="A581" s="34"/>
      <c r="B581" s="35"/>
      <c r="C581" s="183" t="s">
        <v>876</v>
      </c>
      <c r="D581" s="183" t="s">
        <v>143</v>
      </c>
      <c r="E581" s="184" t="s">
        <v>877</v>
      </c>
      <c r="F581" s="185" t="s">
        <v>878</v>
      </c>
      <c r="G581" s="186" t="s">
        <v>633</v>
      </c>
      <c r="H581" s="187">
        <v>1</v>
      </c>
      <c r="I581" s="188"/>
      <c r="J581" s="189">
        <f>ROUND(I581*H581,2)</f>
        <v>0</v>
      </c>
      <c r="K581" s="190"/>
      <c r="L581" s="39"/>
      <c r="M581" s="191" t="s">
        <v>1</v>
      </c>
      <c r="N581" s="192" t="s">
        <v>39</v>
      </c>
      <c r="O581" s="71"/>
      <c r="P581" s="193">
        <f>O581*H581</f>
        <v>0</v>
      </c>
      <c r="Q581" s="193">
        <v>0</v>
      </c>
      <c r="R581" s="193">
        <f>Q581*H581</f>
        <v>0</v>
      </c>
      <c r="S581" s="193">
        <v>8.5999999999999998E-4</v>
      </c>
      <c r="T581" s="194">
        <f>S581*H581</f>
        <v>8.5999999999999998E-4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5" t="s">
        <v>262</v>
      </c>
      <c r="AT581" s="195" t="s">
        <v>143</v>
      </c>
      <c r="AU581" s="195" t="s">
        <v>148</v>
      </c>
      <c r="AY581" s="17" t="s">
        <v>140</v>
      </c>
      <c r="BE581" s="196">
        <f>IF(N581="základní",J581,0)</f>
        <v>0</v>
      </c>
      <c r="BF581" s="196">
        <f>IF(N581="snížená",J581,0)</f>
        <v>0</v>
      </c>
      <c r="BG581" s="196">
        <f>IF(N581="zákl. přenesená",J581,0)</f>
        <v>0</v>
      </c>
      <c r="BH581" s="196">
        <f>IF(N581="sníž. přenesená",J581,0)</f>
        <v>0</v>
      </c>
      <c r="BI581" s="196">
        <f>IF(N581="nulová",J581,0)</f>
        <v>0</v>
      </c>
      <c r="BJ581" s="17" t="s">
        <v>148</v>
      </c>
      <c r="BK581" s="196">
        <f>ROUND(I581*H581,2)</f>
        <v>0</v>
      </c>
      <c r="BL581" s="17" t="s">
        <v>262</v>
      </c>
      <c r="BM581" s="195" t="s">
        <v>879</v>
      </c>
    </row>
    <row r="582" spans="1:65" s="13" customFormat="1" ht="11.25">
      <c r="B582" s="197"/>
      <c r="C582" s="198"/>
      <c r="D582" s="199" t="s">
        <v>150</v>
      </c>
      <c r="E582" s="200" t="s">
        <v>1</v>
      </c>
      <c r="F582" s="201" t="s">
        <v>565</v>
      </c>
      <c r="G582" s="198"/>
      <c r="H582" s="200" t="s">
        <v>1</v>
      </c>
      <c r="I582" s="202"/>
      <c r="J582" s="198"/>
      <c r="K582" s="198"/>
      <c r="L582" s="203"/>
      <c r="M582" s="204"/>
      <c r="N582" s="205"/>
      <c r="O582" s="205"/>
      <c r="P582" s="205"/>
      <c r="Q582" s="205"/>
      <c r="R582" s="205"/>
      <c r="S582" s="205"/>
      <c r="T582" s="206"/>
      <c r="AT582" s="207" t="s">
        <v>150</v>
      </c>
      <c r="AU582" s="207" t="s">
        <v>148</v>
      </c>
      <c r="AV582" s="13" t="s">
        <v>81</v>
      </c>
      <c r="AW582" s="13" t="s">
        <v>31</v>
      </c>
      <c r="AX582" s="13" t="s">
        <v>73</v>
      </c>
      <c r="AY582" s="207" t="s">
        <v>140</v>
      </c>
    </row>
    <row r="583" spans="1:65" s="14" customFormat="1" ht="11.25">
      <c r="B583" s="208"/>
      <c r="C583" s="209"/>
      <c r="D583" s="199" t="s">
        <v>150</v>
      </c>
      <c r="E583" s="210" t="s">
        <v>1</v>
      </c>
      <c r="F583" s="211" t="s">
        <v>81</v>
      </c>
      <c r="G583" s="209"/>
      <c r="H583" s="212">
        <v>1</v>
      </c>
      <c r="I583" s="213"/>
      <c r="J583" s="209"/>
      <c r="K583" s="209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150</v>
      </c>
      <c r="AU583" s="218" t="s">
        <v>148</v>
      </c>
      <c r="AV583" s="14" t="s">
        <v>148</v>
      </c>
      <c r="AW583" s="14" t="s">
        <v>31</v>
      </c>
      <c r="AX583" s="14" t="s">
        <v>81</v>
      </c>
      <c r="AY583" s="218" t="s">
        <v>140</v>
      </c>
    </row>
    <row r="584" spans="1:65" s="2" customFormat="1" ht="24.2" customHeight="1">
      <c r="A584" s="34"/>
      <c r="B584" s="35"/>
      <c r="C584" s="183" t="s">
        <v>880</v>
      </c>
      <c r="D584" s="183" t="s">
        <v>143</v>
      </c>
      <c r="E584" s="184" t="s">
        <v>881</v>
      </c>
      <c r="F584" s="185" t="s">
        <v>882</v>
      </c>
      <c r="G584" s="186" t="s">
        <v>279</v>
      </c>
      <c r="H584" s="187">
        <v>1</v>
      </c>
      <c r="I584" s="188"/>
      <c r="J584" s="189">
        <f>ROUND(I584*H584,2)</f>
        <v>0</v>
      </c>
      <c r="K584" s="190"/>
      <c r="L584" s="39"/>
      <c r="M584" s="191" t="s">
        <v>1</v>
      </c>
      <c r="N584" s="192" t="s">
        <v>39</v>
      </c>
      <c r="O584" s="71"/>
      <c r="P584" s="193">
        <f>O584*H584</f>
        <v>0</v>
      </c>
      <c r="Q584" s="193">
        <v>4.0000000000000003E-5</v>
      </c>
      <c r="R584" s="193">
        <f>Q584*H584</f>
        <v>4.0000000000000003E-5</v>
      </c>
      <c r="S584" s="193">
        <v>0</v>
      </c>
      <c r="T584" s="194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5" t="s">
        <v>262</v>
      </c>
      <c r="AT584" s="195" t="s">
        <v>143</v>
      </c>
      <c r="AU584" s="195" t="s">
        <v>148</v>
      </c>
      <c r="AY584" s="17" t="s">
        <v>140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7" t="s">
        <v>148</v>
      </c>
      <c r="BK584" s="196">
        <f>ROUND(I584*H584,2)</f>
        <v>0</v>
      </c>
      <c r="BL584" s="17" t="s">
        <v>262</v>
      </c>
      <c r="BM584" s="195" t="s">
        <v>883</v>
      </c>
    </row>
    <row r="585" spans="1:65" s="2" customFormat="1" ht="24.2" customHeight="1">
      <c r="A585" s="34"/>
      <c r="B585" s="35"/>
      <c r="C585" s="219" t="s">
        <v>884</v>
      </c>
      <c r="D585" s="219" t="s">
        <v>158</v>
      </c>
      <c r="E585" s="220" t="s">
        <v>885</v>
      </c>
      <c r="F585" s="221" t="s">
        <v>886</v>
      </c>
      <c r="G585" s="222" t="s">
        <v>279</v>
      </c>
      <c r="H585" s="223">
        <v>1</v>
      </c>
      <c r="I585" s="224"/>
      <c r="J585" s="225">
        <f>ROUND(I585*H585,2)</f>
        <v>0</v>
      </c>
      <c r="K585" s="226"/>
      <c r="L585" s="227"/>
      <c r="M585" s="228" t="s">
        <v>1</v>
      </c>
      <c r="N585" s="229" t="s">
        <v>39</v>
      </c>
      <c r="O585" s="71"/>
      <c r="P585" s="193">
        <f>O585*H585</f>
        <v>0</v>
      </c>
      <c r="Q585" s="193">
        <v>1.1900000000000001E-3</v>
      </c>
      <c r="R585" s="193">
        <f>Q585*H585</f>
        <v>1.1900000000000001E-3</v>
      </c>
      <c r="S585" s="193">
        <v>0</v>
      </c>
      <c r="T585" s="194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95" t="s">
        <v>349</v>
      </c>
      <c r="AT585" s="195" t="s">
        <v>158</v>
      </c>
      <c r="AU585" s="195" t="s">
        <v>148</v>
      </c>
      <c r="AY585" s="17" t="s">
        <v>140</v>
      </c>
      <c r="BE585" s="196">
        <f>IF(N585="základní",J585,0)</f>
        <v>0</v>
      </c>
      <c r="BF585" s="196">
        <f>IF(N585="snížená",J585,0)</f>
        <v>0</v>
      </c>
      <c r="BG585" s="196">
        <f>IF(N585="zákl. přenesená",J585,0)</f>
        <v>0</v>
      </c>
      <c r="BH585" s="196">
        <f>IF(N585="sníž. přenesená",J585,0)</f>
        <v>0</v>
      </c>
      <c r="BI585" s="196">
        <f>IF(N585="nulová",J585,0)</f>
        <v>0</v>
      </c>
      <c r="BJ585" s="17" t="s">
        <v>148</v>
      </c>
      <c r="BK585" s="196">
        <f>ROUND(I585*H585,2)</f>
        <v>0</v>
      </c>
      <c r="BL585" s="17" t="s">
        <v>262</v>
      </c>
      <c r="BM585" s="195" t="s">
        <v>887</v>
      </c>
    </row>
    <row r="586" spans="1:65" s="2" customFormat="1" ht="24.2" customHeight="1">
      <c r="A586" s="34"/>
      <c r="B586" s="35"/>
      <c r="C586" s="183" t="s">
        <v>888</v>
      </c>
      <c r="D586" s="183" t="s">
        <v>143</v>
      </c>
      <c r="E586" s="184" t="s">
        <v>889</v>
      </c>
      <c r="F586" s="185" t="s">
        <v>890</v>
      </c>
      <c r="G586" s="186" t="s">
        <v>279</v>
      </c>
      <c r="H586" s="187">
        <v>1</v>
      </c>
      <c r="I586" s="188"/>
      <c r="J586" s="189">
        <f>ROUND(I586*H586,2)</f>
        <v>0</v>
      </c>
      <c r="K586" s="190"/>
      <c r="L586" s="39"/>
      <c r="M586" s="191" t="s">
        <v>1</v>
      </c>
      <c r="N586" s="192" t="s">
        <v>39</v>
      </c>
      <c r="O586" s="71"/>
      <c r="P586" s="193">
        <f>O586*H586</f>
        <v>0</v>
      </c>
      <c r="Q586" s="193">
        <v>1.2E-4</v>
      </c>
      <c r="R586" s="193">
        <f>Q586*H586</f>
        <v>1.2E-4</v>
      </c>
      <c r="S586" s="193">
        <v>0</v>
      </c>
      <c r="T586" s="194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95" t="s">
        <v>262</v>
      </c>
      <c r="AT586" s="195" t="s">
        <v>143</v>
      </c>
      <c r="AU586" s="195" t="s">
        <v>148</v>
      </c>
      <c r="AY586" s="17" t="s">
        <v>140</v>
      </c>
      <c r="BE586" s="196">
        <f>IF(N586="základní",J586,0)</f>
        <v>0</v>
      </c>
      <c r="BF586" s="196">
        <f>IF(N586="snížená",J586,0)</f>
        <v>0</v>
      </c>
      <c r="BG586" s="196">
        <f>IF(N586="zákl. přenesená",J586,0)</f>
        <v>0</v>
      </c>
      <c r="BH586" s="196">
        <f>IF(N586="sníž. přenesená",J586,0)</f>
        <v>0</v>
      </c>
      <c r="BI586" s="196">
        <f>IF(N586="nulová",J586,0)</f>
        <v>0</v>
      </c>
      <c r="BJ586" s="17" t="s">
        <v>148</v>
      </c>
      <c r="BK586" s="196">
        <f>ROUND(I586*H586,2)</f>
        <v>0</v>
      </c>
      <c r="BL586" s="17" t="s">
        <v>262</v>
      </c>
      <c r="BM586" s="195" t="s">
        <v>891</v>
      </c>
    </row>
    <row r="587" spans="1:65" s="2" customFormat="1" ht="24.2" customHeight="1">
      <c r="A587" s="34"/>
      <c r="B587" s="35"/>
      <c r="C587" s="219" t="s">
        <v>892</v>
      </c>
      <c r="D587" s="219" t="s">
        <v>158</v>
      </c>
      <c r="E587" s="220" t="s">
        <v>893</v>
      </c>
      <c r="F587" s="221" t="s">
        <v>894</v>
      </c>
      <c r="G587" s="222" t="s">
        <v>279</v>
      </c>
      <c r="H587" s="223">
        <v>1</v>
      </c>
      <c r="I587" s="224"/>
      <c r="J587" s="225">
        <f>ROUND(I587*H587,2)</f>
        <v>0</v>
      </c>
      <c r="K587" s="226"/>
      <c r="L587" s="227"/>
      <c r="M587" s="228" t="s">
        <v>1</v>
      </c>
      <c r="N587" s="229" t="s">
        <v>39</v>
      </c>
      <c r="O587" s="71"/>
      <c r="P587" s="193">
        <f>O587*H587</f>
        <v>0</v>
      </c>
      <c r="Q587" s="193">
        <v>1.5399999999999999E-3</v>
      </c>
      <c r="R587" s="193">
        <f>Q587*H587</f>
        <v>1.5399999999999999E-3</v>
      </c>
      <c r="S587" s="193">
        <v>0</v>
      </c>
      <c r="T587" s="194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95" t="s">
        <v>349</v>
      </c>
      <c r="AT587" s="195" t="s">
        <v>158</v>
      </c>
      <c r="AU587" s="195" t="s">
        <v>148</v>
      </c>
      <c r="AY587" s="17" t="s">
        <v>140</v>
      </c>
      <c r="BE587" s="196">
        <f>IF(N587="základní",J587,0)</f>
        <v>0</v>
      </c>
      <c r="BF587" s="196">
        <f>IF(N587="snížená",J587,0)</f>
        <v>0</v>
      </c>
      <c r="BG587" s="196">
        <f>IF(N587="zákl. přenesená",J587,0)</f>
        <v>0</v>
      </c>
      <c r="BH587" s="196">
        <f>IF(N587="sníž. přenesená",J587,0)</f>
        <v>0</v>
      </c>
      <c r="BI587" s="196">
        <f>IF(N587="nulová",J587,0)</f>
        <v>0</v>
      </c>
      <c r="BJ587" s="17" t="s">
        <v>148</v>
      </c>
      <c r="BK587" s="196">
        <f>ROUND(I587*H587,2)</f>
        <v>0</v>
      </c>
      <c r="BL587" s="17" t="s">
        <v>262</v>
      </c>
      <c r="BM587" s="195" t="s">
        <v>895</v>
      </c>
    </row>
    <row r="588" spans="1:65" s="2" customFormat="1" ht="24.2" customHeight="1">
      <c r="A588" s="34"/>
      <c r="B588" s="35"/>
      <c r="C588" s="183" t="s">
        <v>896</v>
      </c>
      <c r="D588" s="183" t="s">
        <v>143</v>
      </c>
      <c r="E588" s="184" t="s">
        <v>897</v>
      </c>
      <c r="F588" s="185" t="s">
        <v>898</v>
      </c>
      <c r="G588" s="186" t="s">
        <v>279</v>
      </c>
      <c r="H588" s="187">
        <v>1</v>
      </c>
      <c r="I588" s="188"/>
      <c r="J588" s="189">
        <f>ROUND(I588*H588,2)</f>
        <v>0</v>
      </c>
      <c r="K588" s="190"/>
      <c r="L588" s="39"/>
      <c r="M588" s="191" t="s">
        <v>1</v>
      </c>
      <c r="N588" s="192" t="s">
        <v>39</v>
      </c>
      <c r="O588" s="71"/>
      <c r="P588" s="193">
        <f>O588*H588</f>
        <v>0</v>
      </c>
      <c r="Q588" s="193">
        <v>6.0000000000000002E-5</v>
      </c>
      <c r="R588" s="193">
        <f>Q588*H588</f>
        <v>6.0000000000000002E-5</v>
      </c>
      <c r="S588" s="193">
        <v>0</v>
      </c>
      <c r="T588" s="194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95" t="s">
        <v>262</v>
      </c>
      <c r="AT588" s="195" t="s">
        <v>143</v>
      </c>
      <c r="AU588" s="195" t="s">
        <v>148</v>
      </c>
      <c r="AY588" s="17" t="s">
        <v>140</v>
      </c>
      <c r="BE588" s="196">
        <f>IF(N588="základní",J588,0)</f>
        <v>0</v>
      </c>
      <c r="BF588" s="196">
        <f>IF(N588="snížená",J588,0)</f>
        <v>0</v>
      </c>
      <c r="BG588" s="196">
        <f>IF(N588="zákl. přenesená",J588,0)</f>
        <v>0</v>
      </c>
      <c r="BH588" s="196">
        <f>IF(N588="sníž. přenesená",J588,0)</f>
        <v>0</v>
      </c>
      <c r="BI588" s="196">
        <f>IF(N588="nulová",J588,0)</f>
        <v>0</v>
      </c>
      <c r="BJ588" s="17" t="s">
        <v>148</v>
      </c>
      <c r="BK588" s="196">
        <f>ROUND(I588*H588,2)</f>
        <v>0</v>
      </c>
      <c r="BL588" s="17" t="s">
        <v>262</v>
      </c>
      <c r="BM588" s="195" t="s">
        <v>899</v>
      </c>
    </row>
    <row r="589" spans="1:65" s="13" customFormat="1" ht="11.25">
      <c r="B589" s="197"/>
      <c r="C589" s="198"/>
      <c r="D589" s="199" t="s">
        <v>150</v>
      </c>
      <c r="E589" s="200" t="s">
        <v>1</v>
      </c>
      <c r="F589" s="201" t="s">
        <v>565</v>
      </c>
      <c r="G589" s="198"/>
      <c r="H589" s="200" t="s">
        <v>1</v>
      </c>
      <c r="I589" s="202"/>
      <c r="J589" s="198"/>
      <c r="K589" s="198"/>
      <c r="L589" s="203"/>
      <c r="M589" s="204"/>
      <c r="N589" s="205"/>
      <c r="O589" s="205"/>
      <c r="P589" s="205"/>
      <c r="Q589" s="205"/>
      <c r="R589" s="205"/>
      <c r="S589" s="205"/>
      <c r="T589" s="206"/>
      <c r="AT589" s="207" t="s">
        <v>150</v>
      </c>
      <c r="AU589" s="207" t="s">
        <v>148</v>
      </c>
      <c r="AV589" s="13" t="s">
        <v>81</v>
      </c>
      <c r="AW589" s="13" t="s">
        <v>31</v>
      </c>
      <c r="AX589" s="13" t="s">
        <v>73</v>
      </c>
      <c r="AY589" s="207" t="s">
        <v>140</v>
      </c>
    </row>
    <row r="590" spans="1:65" s="14" customFormat="1" ht="11.25">
      <c r="B590" s="208"/>
      <c r="C590" s="209"/>
      <c r="D590" s="199" t="s">
        <v>150</v>
      </c>
      <c r="E590" s="210" t="s">
        <v>1</v>
      </c>
      <c r="F590" s="211" t="s">
        <v>81</v>
      </c>
      <c r="G590" s="209"/>
      <c r="H590" s="212">
        <v>1</v>
      </c>
      <c r="I590" s="213"/>
      <c r="J590" s="209"/>
      <c r="K590" s="209"/>
      <c r="L590" s="214"/>
      <c r="M590" s="215"/>
      <c r="N590" s="216"/>
      <c r="O590" s="216"/>
      <c r="P590" s="216"/>
      <c r="Q590" s="216"/>
      <c r="R590" s="216"/>
      <c r="S590" s="216"/>
      <c r="T590" s="217"/>
      <c r="AT590" s="218" t="s">
        <v>150</v>
      </c>
      <c r="AU590" s="218" t="s">
        <v>148</v>
      </c>
      <c r="AV590" s="14" t="s">
        <v>148</v>
      </c>
      <c r="AW590" s="14" t="s">
        <v>31</v>
      </c>
      <c r="AX590" s="14" t="s">
        <v>81</v>
      </c>
      <c r="AY590" s="218" t="s">
        <v>140</v>
      </c>
    </row>
    <row r="591" spans="1:65" s="2" customFormat="1" ht="24.2" customHeight="1">
      <c r="A591" s="34"/>
      <c r="B591" s="35"/>
      <c r="C591" s="219" t="s">
        <v>900</v>
      </c>
      <c r="D591" s="219" t="s">
        <v>158</v>
      </c>
      <c r="E591" s="220" t="s">
        <v>901</v>
      </c>
      <c r="F591" s="221" t="s">
        <v>902</v>
      </c>
      <c r="G591" s="222" t="s">
        <v>279</v>
      </c>
      <c r="H591" s="223">
        <v>1</v>
      </c>
      <c r="I591" s="224"/>
      <c r="J591" s="225">
        <f>ROUND(I591*H591,2)</f>
        <v>0</v>
      </c>
      <c r="K591" s="226"/>
      <c r="L591" s="227"/>
      <c r="M591" s="228" t="s">
        <v>1</v>
      </c>
      <c r="N591" s="229" t="s">
        <v>39</v>
      </c>
      <c r="O591" s="71"/>
      <c r="P591" s="193">
        <f>O591*H591</f>
        <v>0</v>
      </c>
      <c r="Q591" s="193">
        <v>1.2999999999999999E-4</v>
      </c>
      <c r="R591" s="193">
        <f>Q591*H591</f>
        <v>1.2999999999999999E-4</v>
      </c>
      <c r="S591" s="193">
        <v>0</v>
      </c>
      <c r="T591" s="194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5" t="s">
        <v>349</v>
      </c>
      <c r="AT591" s="195" t="s">
        <v>158</v>
      </c>
      <c r="AU591" s="195" t="s">
        <v>148</v>
      </c>
      <c r="AY591" s="17" t="s">
        <v>140</v>
      </c>
      <c r="BE591" s="196">
        <f>IF(N591="základní",J591,0)</f>
        <v>0</v>
      </c>
      <c r="BF591" s="196">
        <f>IF(N591="snížená",J591,0)</f>
        <v>0</v>
      </c>
      <c r="BG591" s="196">
        <f>IF(N591="zákl. přenesená",J591,0)</f>
        <v>0</v>
      </c>
      <c r="BH591" s="196">
        <f>IF(N591="sníž. přenesená",J591,0)</f>
        <v>0</v>
      </c>
      <c r="BI591" s="196">
        <f>IF(N591="nulová",J591,0)</f>
        <v>0</v>
      </c>
      <c r="BJ591" s="17" t="s">
        <v>148</v>
      </c>
      <c r="BK591" s="196">
        <f>ROUND(I591*H591,2)</f>
        <v>0</v>
      </c>
      <c r="BL591" s="17" t="s">
        <v>262</v>
      </c>
      <c r="BM591" s="195" t="s">
        <v>903</v>
      </c>
    </row>
    <row r="592" spans="1:65" s="2" customFormat="1" ht="16.5" customHeight="1">
      <c r="A592" s="34"/>
      <c r="B592" s="35"/>
      <c r="C592" s="183" t="s">
        <v>904</v>
      </c>
      <c r="D592" s="183" t="s">
        <v>143</v>
      </c>
      <c r="E592" s="184" t="s">
        <v>905</v>
      </c>
      <c r="F592" s="185" t="s">
        <v>906</v>
      </c>
      <c r="G592" s="186" t="s">
        <v>279</v>
      </c>
      <c r="H592" s="187">
        <v>3</v>
      </c>
      <c r="I592" s="188"/>
      <c r="J592" s="189">
        <f>ROUND(I592*H592,2)</f>
        <v>0</v>
      </c>
      <c r="K592" s="190"/>
      <c r="L592" s="39"/>
      <c r="M592" s="191" t="s">
        <v>1</v>
      </c>
      <c r="N592" s="192" t="s">
        <v>39</v>
      </c>
      <c r="O592" s="71"/>
      <c r="P592" s="193">
        <f>O592*H592</f>
        <v>0</v>
      </c>
      <c r="Q592" s="193">
        <v>0</v>
      </c>
      <c r="R592" s="193">
        <f>Q592*H592</f>
        <v>0</v>
      </c>
      <c r="S592" s="193">
        <v>1.2199999999999999E-3</v>
      </c>
      <c r="T592" s="194">
        <f>S592*H592</f>
        <v>3.6600000000000001E-3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5" t="s">
        <v>262</v>
      </c>
      <c r="AT592" s="195" t="s">
        <v>143</v>
      </c>
      <c r="AU592" s="195" t="s">
        <v>148</v>
      </c>
      <c r="AY592" s="17" t="s">
        <v>140</v>
      </c>
      <c r="BE592" s="196">
        <f>IF(N592="základní",J592,0)</f>
        <v>0</v>
      </c>
      <c r="BF592" s="196">
        <f>IF(N592="snížená",J592,0)</f>
        <v>0</v>
      </c>
      <c r="BG592" s="196">
        <f>IF(N592="zákl. přenesená",J592,0)</f>
        <v>0</v>
      </c>
      <c r="BH592" s="196">
        <f>IF(N592="sníž. přenesená",J592,0)</f>
        <v>0</v>
      </c>
      <c r="BI592" s="196">
        <f>IF(N592="nulová",J592,0)</f>
        <v>0</v>
      </c>
      <c r="BJ592" s="17" t="s">
        <v>148</v>
      </c>
      <c r="BK592" s="196">
        <f>ROUND(I592*H592,2)</f>
        <v>0</v>
      </c>
      <c r="BL592" s="17" t="s">
        <v>262</v>
      </c>
      <c r="BM592" s="195" t="s">
        <v>907</v>
      </c>
    </row>
    <row r="593" spans="1:65" s="13" customFormat="1" ht="11.25">
      <c r="B593" s="197"/>
      <c r="C593" s="198"/>
      <c r="D593" s="199" t="s">
        <v>150</v>
      </c>
      <c r="E593" s="200" t="s">
        <v>1</v>
      </c>
      <c r="F593" s="201" t="s">
        <v>908</v>
      </c>
      <c r="G593" s="198"/>
      <c r="H593" s="200" t="s">
        <v>1</v>
      </c>
      <c r="I593" s="202"/>
      <c r="J593" s="198"/>
      <c r="K593" s="198"/>
      <c r="L593" s="203"/>
      <c r="M593" s="204"/>
      <c r="N593" s="205"/>
      <c r="O593" s="205"/>
      <c r="P593" s="205"/>
      <c r="Q593" s="205"/>
      <c r="R593" s="205"/>
      <c r="S593" s="205"/>
      <c r="T593" s="206"/>
      <c r="AT593" s="207" t="s">
        <v>150</v>
      </c>
      <c r="AU593" s="207" t="s">
        <v>148</v>
      </c>
      <c r="AV593" s="13" t="s">
        <v>81</v>
      </c>
      <c r="AW593" s="13" t="s">
        <v>31</v>
      </c>
      <c r="AX593" s="13" t="s">
        <v>73</v>
      </c>
      <c r="AY593" s="207" t="s">
        <v>140</v>
      </c>
    </row>
    <row r="594" spans="1:65" s="14" customFormat="1" ht="11.25">
      <c r="B594" s="208"/>
      <c r="C594" s="209"/>
      <c r="D594" s="199" t="s">
        <v>150</v>
      </c>
      <c r="E594" s="210" t="s">
        <v>1</v>
      </c>
      <c r="F594" s="211" t="s">
        <v>141</v>
      </c>
      <c r="G594" s="209"/>
      <c r="H594" s="212">
        <v>3</v>
      </c>
      <c r="I594" s="213"/>
      <c r="J594" s="209"/>
      <c r="K594" s="209"/>
      <c r="L594" s="214"/>
      <c r="M594" s="215"/>
      <c r="N594" s="216"/>
      <c r="O594" s="216"/>
      <c r="P594" s="216"/>
      <c r="Q594" s="216"/>
      <c r="R594" s="216"/>
      <c r="S594" s="216"/>
      <c r="T594" s="217"/>
      <c r="AT594" s="218" t="s">
        <v>150</v>
      </c>
      <c r="AU594" s="218" t="s">
        <v>148</v>
      </c>
      <c r="AV594" s="14" t="s">
        <v>148</v>
      </c>
      <c r="AW594" s="14" t="s">
        <v>31</v>
      </c>
      <c r="AX594" s="14" t="s">
        <v>81</v>
      </c>
      <c r="AY594" s="218" t="s">
        <v>140</v>
      </c>
    </row>
    <row r="595" spans="1:65" s="2" customFormat="1" ht="21.75" customHeight="1">
      <c r="A595" s="34"/>
      <c r="B595" s="35"/>
      <c r="C595" s="183" t="s">
        <v>909</v>
      </c>
      <c r="D595" s="183" t="s">
        <v>143</v>
      </c>
      <c r="E595" s="184" t="s">
        <v>910</v>
      </c>
      <c r="F595" s="185" t="s">
        <v>911</v>
      </c>
      <c r="G595" s="186" t="s">
        <v>279</v>
      </c>
      <c r="H595" s="187">
        <v>1</v>
      </c>
      <c r="I595" s="188"/>
      <c r="J595" s="189">
        <f>ROUND(I595*H595,2)</f>
        <v>0</v>
      </c>
      <c r="K595" s="190"/>
      <c r="L595" s="39"/>
      <c r="M595" s="191" t="s">
        <v>1</v>
      </c>
      <c r="N595" s="192" t="s">
        <v>39</v>
      </c>
      <c r="O595" s="71"/>
      <c r="P595" s="193">
        <f>O595*H595</f>
        <v>0</v>
      </c>
      <c r="Q595" s="193">
        <v>1.4999999999999999E-4</v>
      </c>
      <c r="R595" s="193">
        <f>Q595*H595</f>
        <v>1.4999999999999999E-4</v>
      </c>
      <c r="S595" s="193">
        <v>0</v>
      </c>
      <c r="T595" s="194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5" t="s">
        <v>262</v>
      </c>
      <c r="AT595" s="195" t="s">
        <v>143</v>
      </c>
      <c r="AU595" s="195" t="s">
        <v>148</v>
      </c>
      <c r="AY595" s="17" t="s">
        <v>140</v>
      </c>
      <c r="BE595" s="196">
        <f>IF(N595="základní",J595,0)</f>
        <v>0</v>
      </c>
      <c r="BF595" s="196">
        <f>IF(N595="snížená",J595,0)</f>
        <v>0</v>
      </c>
      <c r="BG595" s="196">
        <f>IF(N595="zákl. přenesená",J595,0)</f>
        <v>0</v>
      </c>
      <c r="BH595" s="196">
        <f>IF(N595="sníž. přenesená",J595,0)</f>
        <v>0</v>
      </c>
      <c r="BI595" s="196">
        <f>IF(N595="nulová",J595,0)</f>
        <v>0</v>
      </c>
      <c r="BJ595" s="17" t="s">
        <v>148</v>
      </c>
      <c r="BK595" s="196">
        <f>ROUND(I595*H595,2)</f>
        <v>0</v>
      </c>
      <c r="BL595" s="17" t="s">
        <v>262</v>
      </c>
      <c r="BM595" s="195" t="s">
        <v>912</v>
      </c>
    </row>
    <row r="596" spans="1:65" s="13" customFormat="1" ht="11.25">
      <c r="B596" s="197"/>
      <c r="C596" s="198"/>
      <c r="D596" s="199" t="s">
        <v>150</v>
      </c>
      <c r="E596" s="200" t="s">
        <v>1</v>
      </c>
      <c r="F596" s="201" t="s">
        <v>565</v>
      </c>
      <c r="G596" s="198"/>
      <c r="H596" s="200" t="s">
        <v>1</v>
      </c>
      <c r="I596" s="202"/>
      <c r="J596" s="198"/>
      <c r="K596" s="198"/>
      <c r="L596" s="203"/>
      <c r="M596" s="204"/>
      <c r="N596" s="205"/>
      <c r="O596" s="205"/>
      <c r="P596" s="205"/>
      <c r="Q596" s="205"/>
      <c r="R596" s="205"/>
      <c r="S596" s="205"/>
      <c r="T596" s="206"/>
      <c r="AT596" s="207" t="s">
        <v>150</v>
      </c>
      <c r="AU596" s="207" t="s">
        <v>148</v>
      </c>
      <c r="AV596" s="13" t="s">
        <v>81</v>
      </c>
      <c r="AW596" s="13" t="s">
        <v>31</v>
      </c>
      <c r="AX596" s="13" t="s">
        <v>73</v>
      </c>
      <c r="AY596" s="207" t="s">
        <v>140</v>
      </c>
    </row>
    <row r="597" spans="1:65" s="14" customFormat="1" ht="11.25">
      <c r="B597" s="208"/>
      <c r="C597" s="209"/>
      <c r="D597" s="199" t="s">
        <v>150</v>
      </c>
      <c r="E597" s="210" t="s">
        <v>1</v>
      </c>
      <c r="F597" s="211" t="s">
        <v>81</v>
      </c>
      <c r="G597" s="209"/>
      <c r="H597" s="212">
        <v>1</v>
      </c>
      <c r="I597" s="213"/>
      <c r="J597" s="209"/>
      <c r="K597" s="209"/>
      <c r="L597" s="214"/>
      <c r="M597" s="215"/>
      <c r="N597" s="216"/>
      <c r="O597" s="216"/>
      <c r="P597" s="216"/>
      <c r="Q597" s="216"/>
      <c r="R597" s="216"/>
      <c r="S597" s="216"/>
      <c r="T597" s="217"/>
      <c r="AT597" s="218" t="s">
        <v>150</v>
      </c>
      <c r="AU597" s="218" t="s">
        <v>148</v>
      </c>
      <c r="AV597" s="14" t="s">
        <v>148</v>
      </c>
      <c r="AW597" s="14" t="s">
        <v>31</v>
      </c>
      <c r="AX597" s="14" t="s">
        <v>81</v>
      </c>
      <c r="AY597" s="218" t="s">
        <v>140</v>
      </c>
    </row>
    <row r="598" spans="1:65" s="2" customFormat="1" ht="16.5" customHeight="1">
      <c r="A598" s="34"/>
      <c r="B598" s="35"/>
      <c r="C598" s="219" t="s">
        <v>913</v>
      </c>
      <c r="D598" s="219" t="s">
        <v>158</v>
      </c>
      <c r="E598" s="220" t="s">
        <v>914</v>
      </c>
      <c r="F598" s="221" t="s">
        <v>915</v>
      </c>
      <c r="G598" s="222" t="s">
        <v>279</v>
      </c>
      <c r="H598" s="223">
        <v>1</v>
      </c>
      <c r="I598" s="224"/>
      <c r="J598" s="225">
        <f>ROUND(I598*H598,2)</f>
        <v>0</v>
      </c>
      <c r="K598" s="226"/>
      <c r="L598" s="227"/>
      <c r="M598" s="228" t="s">
        <v>1</v>
      </c>
      <c r="N598" s="229" t="s">
        <v>39</v>
      </c>
      <c r="O598" s="71"/>
      <c r="P598" s="193">
        <f>O598*H598</f>
        <v>0</v>
      </c>
      <c r="Q598" s="193">
        <v>1.2800000000000001E-3</v>
      </c>
      <c r="R598" s="193">
        <f>Q598*H598</f>
        <v>1.2800000000000001E-3</v>
      </c>
      <c r="S598" s="193">
        <v>0</v>
      </c>
      <c r="T598" s="194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95" t="s">
        <v>349</v>
      </c>
      <c r="AT598" s="195" t="s">
        <v>158</v>
      </c>
      <c r="AU598" s="195" t="s">
        <v>148</v>
      </c>
      <c r="AY598" s="17" t="s">
        <v>140</v>
      </c>
      <c r="BE598" s="196">
        <f>IF(N598="základní",J598,0)</f>
        <v>0</v>
      </c>
      <c r="BF598" s="196">
        <f>IF(N598="snížená",J598,0)</f>
        <v>0</v>
      </c>
      <c r="BG598" s="196">
        <f>IF(N598="zákl. přenesená",J598,0)</f>
        <v>0</v>
      </c>
      <c r="BH598" s="196">
        <f>IF(N598="sníž. přenesená",J598,0)</f>
        <v>0</v>
      </c>
      <c r="BI598" s="196">
        <f>IF(N598="nulová",J598,0)</f>
        <v>0</v>
      </c>
      <c r="BJ598" s="17" t="s">
        <v>148</v>
      </c>
      <c r="BK598" s="196">
        <f>ROUND(I598*H598,2)</f>
        <v>0</v>
      </c>
      <c r="BL598" s="17" t="s">
        <v>262</v>
      </c>
      <c r="BM598" s="195" t="s">
        <v>916</v>
      </c>
    </row>
    <row r="599" spans="1:65" s="2" customFormat="1" ht="24.2" customHeight="1">
      <c r="A599" s="34"/>
      <c r="B599" s="35"/>
      <c r="C599" s="183" t="s">
        <v>917</v>
      </c>
      <c r="D599" s="183" t="s">
        <v>143</v>
      </c>
      <c r="E599" s="184" t="s">
        <v>918</v>
      </c>
      <c r="F599" s="185" t="s">
        <v>919</v>
      </c>
      <c r="G599" s="186" t="s">
        <v>279</v>
      </c>
      <c r="H599" s="187">
        <v>1</v>
      </c>
      <c r="I599" s="188"/>
      <c r="J599" s="189">
        <f>ROUND(I599*H599,2)</f>
        <v>0</v>
      </c>
      <c r="K599" s="190"/>
      <c r="L599" s="39"/>
      <c r="M599" s="191" t="s">
        <v>1</v>
      </c>
      <c r="N599" s="192" t="s">
        <v>39</v>
      </c>
      <c r="O599" s="71"/>
      <c r="P599" s="193">
        <f>O599*H599</f>
        <v>0</v>
      </c>
      <c r="Q599" s="193">
        <v>2.7999999999999998E-4</v>
      </c>
      <c r="R599" s="193">
        <f>Q599*H599</f>
        <v>2.7999999999999998E-4</v>
      </c>
      <c r="S599" s="193">
        <v>0</v>
      </c>
      <c r="T599" s="194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5" t="s">
        <v>262</v>
      </c>
      <c r="AT599" s="195" t="s">
        <v>143</v>
      </c>
      <c r="AU599" s="195" t="s">
        <v>148</v>
      </c>
      <c r="AY599" s="17" t="s">
        <v>140</v>
      </c>
      <c r="BE599" s="196">
        <f>IF(N599="základní",J599,0)</f>
        <v>0</v>
      </c>
      <c r="BF599" s="196">
        <f>IF(N599="snížená",J599,0)</f>
        <v>0</v>
      </c>
      <c r="BG599" s="196">
        <f>IF(N599="zákl. přenesená",J599,0)</f>
        <v>0</v>
      </c>
      <c r="BH599" s="196">
        <f>IF(N599="sníž. přenesená",J599,0)</f>
        <v>0</v>
      </c>
      <c r="BI599" s="196">
        <f>IF(N599="nulová",J599,0)</f>
        <v>0</v>
      </c>
      <c r="BJ599" s="17" t="s">
        <v>148</v>
      </c>
      <c r="BK599" s="196">
        <f>ROUND(I599*H599,2)</f>
        <v>0</v>
      </c>
      <c r="BL599" s="17" t="s">
        <v>262</v>
      </c>
      <c r="BM599" s="195" t="s">
        <v>920</v>
      </c>
    </row>
    <row r="600" spans="1:65" s="2" customFormat="1" ht="24.2" customHeight="1">
      <c r="A600" s="34"/>
      <c r="B600" s="35"/>
      <c r="C600" s="219" t="s">
        <v>921</v>
      </c>
      <c r="D600" s="219" t="s">
        <v>158</v>
      </c>
      <c r="E600" s="220" t="s">
        <v>922</v>
      </c>
      <c r="F600" s="221" t="s">
        <v>923</v>
      </c>
      <c r="G600" s="222" t="s">
        <v>279</v>
      </c>
      <c r="H600" s="223">
        <v>1</v>
      </c>
      <c r="I600" s="224"/>
      <c r="J600" s="225">
        <f>ROUND(I600*H600,2)</f>
        <v>0</v>
      </c>
      <c r="K600" s="226"/>
      <c r="L600" s="227"/>
      <c r="M600" s="228" t="s">
        <v>1</v>
      </c>
      <c r="N600" s="229" t="s">
        <v>39</v>
      </c>
      <c r="O600" s="71"/>
      <c r="P600" s="193">
        <f>O600*H600</f>
        <v>0</v>
      </c>
      <c r="Q600" s="193">
        <v>2.5999999999999998E-4</v>
      </c>
      <c r="R600" s="193">
        <f>Q600*H600</f>
        <v>2.5999999999999998E-4</v>
      </c>
      <c r="S600" s="193">
        <v>0</v>
      </c>
      <c r="T600" s="194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5" t="s">
        <v>349</v>
      </c>
      <c r="AT600" s="195" t="s">
        <v>158</v>
      </c>
      <c r="AU600" s="195" t="s">
        <v>148</v>
      </c>
      <c r="AY600" s="17" t="s">
        <v>140</v>
      </c>
      <c r="BE600" s="196">
        <f>IF(N600="základní",J600,0)</f>
        <v>0</v>
      </c>
      <c r="BF600" s="196">
        <f>IF(N600="snížená",J600,0)</f>
        <v>0</v>
      </c>
      <c r="BG600" s="196">
        <f>IF(N600="zákl. přenesená",J600,0)</f>
        <v>0</v>
      </c>
      <c r="BH600" s="196">
        <f>IF(N600="sníž. přenesená",J600,0)</f>
        <v>0</v>
      </c>
      <c r="BI600" s="196">
        <f>IF(N600="nulová",J600,0)</f>
        <v>0</v>
      </c>
      <c r="BJ600" s="17" t="s">
        <v>148</v>
      </c>
      <c r="BK600" s="196">
        <f>ROUND(I600*H600,2)</f>
        <v>0</v>
      </c>
      <c r="BL600" s="17" t="s">
        <v>262</v>
      </c>
      <c r="BM600" s="195" t="s">
        <v>924</v>
      </c>
    </row>
    <row r="601" spans="1:65" s="2" customFormat="1" ht="33" customHeight="1">
      <c r="A601" s="34"/>
      <c r="B601" s="35"/>
      <c r="C601" s="183" t="s">
        <v>925</v>
      </c>
      <c r="D601" s="183" t="s">
        <v>143</v>
      </c>
      <c r="E601" s="184" t="s">
        <v>926</v>
      </c>
      <c r="F601" s="185" t="s">
        <v>927</v>
      </c>
      <c r="G601" s="186" t="s">
        <v>146</v>
      </c>
      <c r="H601" s="187">
        <v>0.222</v>
      </c>
      <c r="I601" s="188"/>
      <c r="J601" s="189">
        <f>ROUND(I601*H601,2)</f>
        <v>0</v>
      </c>
      <c r="K601" s="190"/>
      <c r="L601" s="39"/>
      <c r="M601" s="191" t="s">
        <v>1</v>
      </c>
      <c r="N601" s="192" t="s">
        <v>39</v>
      </c>
      <c r="O601" s="71"/>
      <c r="P601" s="193">
        <f>O601*H601</f>
        <v>0</v>
      </c>
      <c r="Q601" s="193">
        <v>0</v>
      </c>
      <c r="R601" s="193">
        <f>Q601*H601</f>
        <v>0</v>
      </c>
      <c r="S601" s="193">
        <v>0</v>
      </c>
      <c r="T601" s="194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5" t="s">
        <v>262</v>
      </c>
      <c r="AT601" s="195" t="s">
        <v>143</v>
      </c>
      <c r="AU601" s="195" t="s">
        <v>148</v>
      </c>
      <c r="AY601" s="17" t="s">
        <v>140</v>
      </c>
      <c r="BE601" s="196">
        <f>IF(N601="základní",J601,0)</f>
        <v>0</v>
      </c>
      <c r="BF601" s="196">
        <f>IF(N601="snížená",J601,0)</f>
        <v>0</v>
      </c>
      <c r="BG601" s="196">
        <f>IF(N601="zákl. přenesená",J601,0)</f>
        <v>0</v>
      </c>
      <c r="BH601" s="196">
        <f>IF(N601="sníž. přenesená",J601,0)</f>
        <v>0</v>
      </c>
      <c r="BI601" s="196">
        <f>IF(N601="nulová",J601,0)</f>
        <v>0</v>
      </c>
      <c r="BJ601" s="17" t="s">
        <v>148</v>
      </c>
      <c r="BK601" s="196">
        <f>ROUND(I601*H601,2)</f>
        <v>0</v>
      </c>
      <c r="BL601" s="17" t="s">
        <v>262</v>
      </c>
      <c r="BM601" s="195" t="s">
        <v>928</v>
      </c>
    </row>
    <row r="602" spans="1:65" s="2" customFormat="1" ht="24.2" customHeight="1">
      <c r="A602" s="34"/>
      <c r="B602" s="35"/>
      <c r="C602" s="183" t="s">
        <v>929</v>
      </c>
      <c r="D602" s="183" t="s">
        <v>143</v>
      </c>
      <c r="E602" s="184" t="s">
        <v>930</v>
      </c>
      <c r="F602" s="185" t="s">
        <v>931</v>
      </c>
      <c r="G602" s="186" t="s">
        <v>146</v>
      </c>
      <c r="H602" s="187">
        <v>0.222</v>
      </c>
      <c r="I602" s="188"/>
      <c r="J602" s="189">
        <f>ROUND(I602*H602,2)</f>
        <v>0</v>
      </c>
      <c r="K602" s="190"/>
      <c r="L602" s="39"/>
      <c r="M602" s="191" t="s">
        <v>1</v>
      </c>
      <c r="N602" s="192" t="s">
        <v>39</v>
      </c>
      <c r="O602" s="71"/>
      <c r="P602" s="193">
        <f>O602*H602</f>
        <v>0</v>
      </c>
      <c r="Q602" s="193">
        <v>0</v>
      </c>
      <c r="R602" s="193">
        <f>Q602*H602</f>
        <v>0</v>
      </c>
      <c r="S602" s="193">
        <v>0</v>
      </c>
      <c r="T602" s="194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95" t="s">
        <v>262</v>
      </c>
      <c r="AT602" s="195" t="s">
        <v>143</v>
      </c>
      <c r="AU602" s="195" t="s">
        <v>148</v>
      </c>
      <c r="AY602" s="17" t="s">
        <v>140</v>
      </c>
      <c r="BE602" s="196">
        <f>IF(N602="základní",J602,0)</f>
        <v>0</v>
      </c>
      <c r="BF602" s="196">
        <f>IF(N602="snížená",J602,0)</f>
        <v>0</v>
      </c>
      <c r="BG602" s="196">
        <f>IF(N602="zákl. přenesená",J602,0)</f>
        <v>0</v>
      </c>
      <c r="BH602" s="196">
        <f>IF(N602="sníž. přenesená",J602,0)</f>
        <v>0</v>
      </c>
      <c r="BI602" s="196">
        <f>IF(N602="nulová",J602,0)</f>
        <v>0</v>
      </c>
      <c r="BJ602" s="17" t="s">
        <v>148</v>
      </c>
      <c r="BK602" s="196">
        <f>ROUND(I602*H602,2)</f>
        <v>0</v>
      </c>
      <c r="BL602" s="17" t="s">
        <v>262</v>
      </c>
      <c r="BM602" s="195" t="s">
        <v>932</v>
      </c>
    </row>
    <row r="603" spans="1:65" s="12" customFormat="1" ht="22.9" customHeight="1">
      <c r="B603" s="167"/>
      <c r="C603" s="168"/>
      <c r="D603" s="169" t="s">
        <v>72</v>
      </c>
      <c r="E603" s="181" t="s">
        <v>933</v>
      </c>
      <c r="F603" s="181" t="s">
        <v>934</v>
      </c>
      <c r="G603" s="168"/>
      <c r="H603" s="168"/>
      <c r="I603" s="171"/>
      <c r="J603" s="182">
        <f>BK603</f>
        <v>0</v>
      </c>
      <c r="K603" s="168"/>
      <c r="L603" s="173"/>
      <c r="M603" s="174"/>
      <c r="N603" s="175"/>
      <c r="O603" s="175"/>
      <c r="P603" s="176">
        <f>SUM(P604:P609)</f>
        <v>0</v>
      </c>
      <c r="Q603" s="175"/>
      <c r="R603" s="176">
        <f>SUM(R604:R609)</f>
        <v>1.74E-3</v>
      </c>
      <c r="S603" s="175"/>
      <c r="T603" s="177">
        <f>SUM(T604:T609)</f>
        <v>0</v>
      </c>
      <c r="AR603" s="178" t="s">
        <v>148</v>
      </c>
      <c r="AT603" s="179" t="s">
        <v>72</v>
      </c>
      <c r="AU603" s="179" t="s">
        <v>81</v>
      </c>
      <c r="AY603" s="178" t="s">
        <v>140</v>
      </c>
      <c r="BK603" s="180">
        <f>SUM(BK604:BK609)</f>
        <v>0</v>
      </c>
    </row>
    <row r="604" spans="1:65" s="2" customFormat="1" ht="24.2" customHeight="1">
      <c r="A604" s="34"/>
      <c r="B604" s="35"/>
      <c r="C604" s="183" t="s">
        <v>935</v>
      </c>
      <c r="D604" s="183" t="s">
        <v>143</v>
      </c>
      <c r="E604" s="184" t="s">
        <v>936</v>
      </c>
      <c r="F604" s="185" t="s">
        <v>937</v>
      </c>
      <c r="G604" s="186" t="s">
        <v>279</v>
      </c>
      <c r="H604" s="187">
        <v>1</v>
      </c>
      <c r="I604" s="188"/>
      <c r="J604" s="189">
        <f>ROUND(I604*H604,2)</f>
        <v>0</v>
      </c>
      <c r="K604" s="190"/>
      <c r="L604" s="39"/>
      <c r="M604" s="191" t="s">
        <v>1</v>
      </c>
      <c r="N604" s="192" t="s">
        <v>39</v>
      </c>
      <c r="O604" s="71"/>
      <c r="P604" s="193">
        <f>O604*H604</f>
        <v>0</v>
      </c>
      <c r="Q604" s="193">
        <v>2.7E-4</v>
      </c>
      <c r="R604" s="193">
        <f>Q604*H604</f>
        <v>2.7E-4</v>
      </c>
      <c r="S604" s="193">
        <v>0</v>
      </c>
      <c r="T604" s="194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5" t="s">
        <v>262</v>
      </c>
      <c r="AT604" s="195" t="s">
        <v>143</v>
      </c>
      <c r="AU604" s="195" t="s">
        <v>148</v>
      </c>
      <c r="AY604" s="17" t="s">
        <v>140</v>
      </c>
      <c r="BE604" s="196">
        <f>IF(N604="základní",J604,0)</f>
        <v>0</v>
      </c>
      <c r="BF604" s="196">
        <f>IF(N604="snížená",J604,0)</f>
        <v>0</v>
      </c>
      <c r="BG604" s="196">
        <f>IF(N604="zákl. přenesená",J604,0)</f>
        <v>0</v>
      </c>
      <c r="BH604" s="196">
        <f>IF(N604="sníž. přenesená",J604,0)</f>
        <v>0</v>
      </c>
      <c r="BI604" s="196">
        <f>IF(N604="nulová",J604,0)</f>
        <v>0</v>
      </c>
      <c r="BJ604" s="17" t="s">
        <v>148</v>
      </c>
      <c r="BK604" s="196">
        <f>ROUND(I604*H604,2)</f>
        <v>0</v>
      </c>
      <c r="BL604" s="17" t="s">
        <v>262</v>
      </c>
      <c r="BM604" s="195" t="s">
        <v>938</v>
      </c>
    </row>
    <row r="605" spans="1:65" s="13" customFormat="1" ht="11.25">
      <c r="B605" s="197"/>
      <c r="C605" s="198"/>
      <c r="D605" s="199" t="s">
        <v>150</v>
      </c>
      <c r="E605" s="200" t="s">
        <v>1</v>
      </c>
      <c r="F605" s="201" t="s">
        <v>939</v>
      </c>
      <c r="G605" s="198"/>
      <c r="H605" s="200" t="s">
        <v>1</v>
      </c>
      <c r="I605" s="202"/>
      <c r="J605" s="198"/>
      <c r="K605" s="198"/>
      <c r="L605" s="203"/>
      <c r="M605" s="204"/>
      <c r="N605" s="205"/>
      <c r="O605" s="205"/>
      <c r="P605" s="205"/>
      <c r="Q605" s="205"/>
      <c r="R605" s="205"/>
      <c r="S605" s="205"/>
      <c r="T605" s="206"/>
      <c r="AT605" s="207" t="s">
        <v>150</v>
      </c>
      <c r="AU605" s="207" t="s">
        <v>148</v>
      </c>
      <c r="AV605" s="13" t="s">
        <v>81</v>
      </c>
      <c r="AW605" s="13" t="s">
        <v>31</v>
      </c>
      <c r="AX605" s="13" t="s">
        <v>73</v>
      </c>
      <c r="AY605" s="207" t="s">
        <v>140</v>
      </c>
    </row>
    <row r="606" spans="1:65" s="14" customFormat="1" ht="11.25">
      <c r="B606" s="208"/>
      <c r="C606" s="209"/>
      <c r="D606" s="199" t="s">
        <v>150</v>
      </c>
      <c r="E606" s="210" t="s">
        <v>1</v>
      </c>
      <c r="F606" s="211" t="s">
        <v>81</v>
      </c>
      <c r="G606" s="209"/>
      <c r="H606" s="212">
        <v>1</v>
      </c>
      <c r="I606" s="213"/>
      <c r="J606" s="209"/>
      <c r="K606" s="209"/>
      <c r="L606" s="214"/>
      <c r="M606" s="215"/>
      <c r="N606" s="216"/>
      <c r="O606" s="216"/>
      <c r="P606" s="216"/>
      <c r="Q606" s="216"/>
      <c r="R606" s="216"/>
      <c r="S606" s="216"/>
      <c r="T606" s="217"/>
      <c r="AT606" s="218" t="s">
        <v>150</v>
      </c>
      <c r="AU606" s="218" t="s">
        <v>148</v>
      </c>
      <c r="AV606" s="14" t="s">
        <v>148</v>
      </c>
      <c r="AW606" s="14" t="s">
        <v>31</v>
      </c>
      <c r="AX606" s="14" t="s">
        <v>81</v>
      </c>
      <c r="AY606" s="218" t="s">
        <v>140</v>
      </c>
    </row>
    <row r="607" spans="1:65" s="2" customFormat="1" ht="24.2" customHeight="1">
      <c r="A607" s="34"/>
      <c r="B607" s="35"/>
      <c r="C607" s="183" t="s">
        <v>940</v>
      </c>
      <c r="D607" s="183" t="s">
        <v>143</v>
      </c>
      <c r="E607" s="184" t="s">
        <v>941</v>
      </c>
      <c r="F607" s="185" t="s">
        <v>942</v>
      </c>
      <c r="G607" s="186" t="s">
        <v>279</v>
      </c>
      <c r="H607" s="187">
        <v>1</v>
      </c>
      <c r="I607" s="188"/>
      <c r="J607" s="189">
        <f>ROUND(I607*H607,2)</f>
        <v>0</v>
      </c>
      <c r="K607" s="190"/>
      <c r="L607" s="39"/>
      <c r="M607" s="191" t="s">
        <v>1</v>
      </c>
      <c r="N607" s="192" t="s">
        <v>39</v>
      </c>
      <c r="O607" s="71"/>
      <c r="P607" s="193">
        <f>O607*H607</f>
        <v>0</v>
      </c>
      <c r="Q607" s="193">
        <v>1.47E-3</v>
      </c>
      <c r="R607" s="193">
        <f>Q607*H607</f>
        <v>1.47E-3</v>
      </c>
      <c r="S607" s="193">
        <v>0</v>
      </c>
      <c r="T607" s="194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5" t="s">
        <v>262</v>
      </c>
      <c r="AT607" s="195" t="s">
        <v>143</v>
      </c>
      <c r="AU607" s="195" t="s">
        <v>148</v>
      </c>
      <c r="AY607" s="17" t="s">
        <v>140</v>
      </c>
      <c r="BE607" s="196">
        <f>IF(N607="základní",J607,0)</f>
        <v>0</v>
      </c>
      <c r="BF607" s="196">
        <f>IF(N607="snížená",J607,0)</f>
        <v>0</v>
      </c>
      <c r="BG607" s="196">
        <f>IF(N607="zákl. přenesená",J607,0)</f>
        <v>0</v>
      </c>
      <c r="BH607" s="196">
        <f>IF(N607="sníž. přenesená",J607,0)</f>
        <v>0</v>
      </c>
      <c r="BI607" s="196">
        <f>IF(N607="nulová",J607,0)</f>
        <v>0</v>
      </c>
      <c r="BJ607" s="17" t="s">
        <v>148</v>
      </c>
      <c r="BK607" s="196">
        <f>ROUND(I607*H607,2)</f>
        <v>0</v>
      </c>
      <c r="BL607" s="17" t="s">
        <v>262</v>
      </c>
      <c r="BM607" s="195" t="s">
        <v>943</v>
      </c>
    </row>
    <row r="608" spans="1:65" s="2" customFormat="1" ht="24.2" customHeight="1">
      <c r="A608" s="34"/>
      <c r="B608" s="35"/>
      <c r="C608" s="183" t="s">
        <v>944</v>
      </c>
      <c r="D608" s="183" t="s">
        <v>143</v>
      </c>
      <c r="E608" s="184" t="s">
        <v>945</v>
      </c>
      <c r="F608" s="185" t="s">
        <v>946</v>
      </c>
      <c r="G608" s="186" t="s">
        <v>146</v>
      </c>
      <c r="H608" s="187">
        <v>2E-3</v>
      </c>
      <c r="I608" s="188"/>
      <c r="J608" s="189">
        <f>ROUND(I608*H608,2)</f>
        <v>0</v>
      </c>
      <c r="K608" s="190"/>
      <c r="L608" s="39"/>
      <c r="M608" s="191" t="s">
        <v>1</v>
      </c>
      <c r="N608" s="192" t="s">
        <v>39</v>
      </c>
      <c r="O608" s="71"/>
      <c r="P608" s="193">
        <f>O608*H608</f>
        <v>0</v>
      </c>
      <c r="Q608" s="193">
        <v>0</v>
      </c>
      <c r="R608" s="193">
        <f>Q608*H608</f>
        <v>0</v>
      </c>
      <c r="S608" s="193">
        <v>0</v>
      </c>
      <c r="T608" s="194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95" t="s">
        <v>262</v>
      </c>
      <c r="AT608" s="195" t="s">
        <v>143</v>
      </c>
      <c r="AU608" s="195" t="s">
        <v>148</v>
      </c>
      <c r="AY608" s="17" t="s">
        <v>140</v>
      </c>
      <c r="BE608" s="196">
        <f>IF(N608="základní",J608,0)</f>
        <v>0</v>
      </c>
      <c r="BF608" s="196">
        <f>IF(N608="snížená",J608,0)</f>
        <v>0</v>
      </c>
      <c r="BG608" s="196">
        <f>IF(N608="zákl. přenesená",J608,0)</f>
        <v>0</v>
      </c>
      <c r="BH608" s="196">
        <f>IF(N608="sníž. přenesená",J608,0)</f>
        <v>0</v>
      </c>
      <c r="BI608" s="196">
        <f>IF(N608="nulová",J608,0)</f>
        <v>0</v>
      </c>
      <c r="BJ608" s="17" t="s">
        <v>148</v>
      </c>
      <c r="BK608" s="196">
        <f>ROUND(I608*H608,2)</f>
        <v>0</v>
      </c>
      <c r="BL608" s="17" t="s">
        <v>262</v>
      </c>
      <c r="BM608" s="195" t="s">
        <v>947</v>
      </c>
    </row>
    <row r="609" spans="1:65" s="2" customFormat="1" ht="24.2" customHeight="1">
      <c r="A609" s="34"/>
      <c r="B609" s="35"/>
      <c r="C609" s="183" t="s">
        <v>948</v>
      </c>
      <c r="D609" s="183" t="s">
        <v>143</v>
      </c>
      <c r="E609" s="184" t="s">
        <v>949</v>
      </c>
      <c r="F609" s="185" t="s">
        <v>950</v>
      </c>
      <c r="G609" s="186" t="s">
        <v>146</v>
      </c>
      <c r="H609" s="187">
        <v>2E-3</v>
      </c>
      <c r="I609" s="188"/>
      <c r="J609" s="189">
        <f>ROUND(I609*H609,2)</f>
        <v>0</v>
      </c>
      <c r="K609" s="190"/>
      <c r="L609" s="39"/>
      <c r="M609" s="191" t="s">
        <v>1</v>
      </c>
      <c r="N609" s="192" t="s">
        <v>39</v>
      </c>
      <c r="O609" s="71"/>
      <c r="P609" s="193">
        <f>O609*H609</f>
        <v>0</v>
      </c>
      <c r="Q609" s="193">
        <v>0</v>
      </c>
      <c r="R609" s="193">
        <f>Q609*H609</f>
        <v>0</v>
      </c>
      <c r="S609" s="193">
        <v>0</v>
      </c>
      <c r="T609" s="194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5" t="s">
        <v>262</v>
      </c>
      <c r="AT609" s="195" t="s">
        <v>143</v>
      </c>
      <c r="AU609" s="195" t="s">
        <v>148</v>
      </c>
      <c r="AY609" s="17" t="s">
        <v>140</v>
      </c>
      <c r="BE609" s="196">
        <f>IF(N609="základní",J609,0)</f>
        <v>0</v>
      </c>
      <c r="BF609" s="196">
        <f>IF(N609="snížená",J609,0)</f>
        <v>0</v>
      </c>
      <c r="BG609" s="196">
        <f>IF(N609="zákl. přenesená",J609,0)</f>
        <v>0</v>
      </c>
      <c r="BH609" s="196">
        <f>IF(N609="sníž. přenesená",J609,0)</f>
        <v>0</v>
      </c>
      <c r="BI609" s="196">
        <f>IF(N609="nulová",J609,0)</f>
        <v>0</v>
      </c>
      <c r="BJ609" s="17" t="s">
        <v>148</v>
      </c>
      <c r="BK609" s="196">
        <f>ROUND(I609*H609,2)</f>
        <v>0</v>
      </c>
      <c r="BL609" s="17" t="s">
        <v>262</v>
      </c>
      <c r="BM609" s="195" t="s">
        <v>951</v>
      </c>
    </row>
    <row r="610" spans="1:65" s="12" customFormat="1" ht="22.9" customHeight="1">
      <c r="B610" s="167"/>
      <c r="C610" s="168"/>
      <c r="D610" s="169" t="s">
        <v>72</v>
      </c>
      <c r="E610" s="181" t="s">
        <v>952</v>
      </c>
      <c r="F610" s="181" t="s">
        <v>953</v>
      </c>
      <c r="G610" s="168"/>
      <c r="H610" s="168"/>
      <c r="I610" s="171"/>
      <c r="J610" s="182">
        <f>BK610</f>
        <v>0</v>
      </c>
      <c r="K610" s="168"/>
      <c r="L610" s="173"/>
      <c r="M610" s="174"/>
      <c r="N610" s="175"/>
      <c r="O610" s="175"/>
      <c r="P610" s="176">
        <f>SUM(P611:P630)</f>
        <v>0</v>
      </c>
      <c r="Q610" s="175"/>
      <c r="R610" s="176">
        <f>SUM(R611:R630)</f>
        <v>0</v>
      </c>
      <c r="S610" s="175"/>
      <c r="T610" s="177">
        <f>SUM(T611:T630)</f>
        <v>0.33320000000000005</v>
      </c>
      <c r="AR610" s="178" t="s">
        <v>148</v>
      </c>
      <c r="AT610" s="179" t="s">
        <v>72</v>
      </c>
      <c r="AU610" s="179" t="s">
        <v>81</v>
      </c>
      <c r="AY610" s="178" t="s">
        <v>140</v>
      </c>
      <c r="BK610" s="180">
        <f>SUM(BK611:BK630)</f>
        <v>0</v>
      </c>
    </row>
    <row r="611" spans="1:65" s="2" customFormat="1" ht="24.2" customHeight="1">
      <c r="A611" s="34"/>
      <c r="B611" s="35"/>
      <c r="C611" s="183" t="s">
        <v>954</v>
      </c>
      <c r="D611" s="183" t="s">
        <v>143</v>
      </c>
      <c r="E611" s="184" t="s">
        <v>955</v>
      </c>
      <c r="F611" s="185" t="s">
        <v>956</v>
      </c>
      <c r="G611" s="186" t="s">
        <v>279</v>
      </c>
      <c r="H611" s="187">
        <v>5</v>
      </c>
      <c r="I611" s="188"/>
      <c r="J611" s="189">
        <f>ROUND(I611*H611,2)</f>
        <v>0</v>
      </c>
      <c r="K611" s="190"/>
      <c r="L611" s="39"/>
      <c r="M611" s="191" t="s">
        <v>1</v>
      </c>
      <c r="N611" s="192" t="s">
        <v>39</v>
      </c>
      <c r="O611" s="71"/>
      <c r="P611" s="193">
        <f>O611*H611</f>
        <v>0</v>
      </c>
      <c r="Q611" s="193">
        <v>0</v>
      </c>
      <c r="R611" s="193">
        <f>Q611*H611</f>
        <v>0</v>
      </c>
      <c r="S611" s="193">
        <v>0</v>
      </c>
      <c r="T611" s="194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5" t="s">
        <v>262</v>
      </c>
      <c r="AT611" s="195" t="s">
        <v>143</v>
      </c>
      <c r="AU611" s="195" t="s">
        <v>148</v>
      </c>
      <c r="AY611" s="17" t="s">
        <v>140</v>
      </c>
      <c r="BE611" s="196">
        <f>IF(N611="základní",J611,0)</f>
        <v>0</v>
      </c>
      <c r="BF611" s="196">
        <f>IF(N611="snížená",J611,0)</f>
        <v>0</v>
      </c>
      <c r="BG611" s="196">
        <f>IF(N611="zákl. přenesená",J611,0)</f>
        <v>0</v>
      </c>
      <c r="BH611" s="196">
        <f>IF(N611="sníž. přenesená",J611,0)</f>
        <v>0</v>
      </c>
      <c r="BI611" s="196">
        <f>IF(N611="nulová",J611,0)</f>
        <v>0</v>
      </c>
      <c r="BJ611" s="17" t="s">
        <v>148</v>
      </c>
      <c r="BK611" s="196">
        <f>ROUND(I611*H611,2)</f>
        <v>0</v>
      </c>
      <c r="BL611" s="17" t="s">
        <v>262</v>
      </c>
      <c r="BM611" s="195" t="s">
        <v>957</v>
      </c>
    </row>
    <row r="612" spans="1:65" s="2" customFormat="1" ht="24.2" customHeight="1">
      <c r="A612" s="34"/>
      <c r="B612" s="35"/>
      <c r="C612" s="183" t="s">
        <v>958</v>
      </c>
      <c r="D612" s="183" t="s">
        <v>143</v>
      </c>
      <c r="E612" s="184" t="s">
        <v>959</v>
      </c>
      <c r="F612" s="185" t="s">
        <v>960</v>
      </c>
      <c r="G612" s="186" t="s">
        <v>279</v>
      </c>
      <c r="H612" s="187">
        <v>5</v>
      </c>
      <c r="I612" s="188"/>
      <c r="J612" s="189">
        <f>ROUND(I612*H612,2)</f>
        <v>0</v>
      </c>
      <c r="K612" s="190"/>
      <c r="L612" s="39"/>
      <c r="M612" s="191" t="s">
        <v>1</v>
      </c>
      <c r="N612" s="192" t="s">
        <v>39</v>
      </c>
      <c r="O612" s="71"/>
      <c r="P612" s="193">
        <f>O612*H612</f>
        <v>0</v>
      </c>
      <c r="Q612" s="193">
        <v>0</v>
      </c>
      <c r="R612" s="193">
        <f>Q612*H612</f>
        <v>0</v>
      </c>
      <c r="S612" s="193">
        <v>0</v>
      </c>
      <c r="T612" s="194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5" t="s">
        <v>262</v>
      </c>
      <c r="AT612" s="195" t="s">
        <v>143</v>
      </c>
      <c r="AU612" s="195" t="s">
        <v>148</v>
      </c>
      <c r="AY612" s="17" t="s">
        <v>140</v>
      </c>
      <c r="BE612" s="196">
        <f>IF(N612="základní",J612,0)</f>
        <v>0</v>
      </c>
      <c r="BF612" s="196">
        <f>IF(N612="snížená",J612,0)</f>
        <v>0</v>
      </c>
      <c r="BG612" s="196">
        <f>IF(N612="zákl. přenesená",J612,0)</f>
        <v>0</v>
      </c>
      <c r="BH612" s="196">
        <f>IF(N612="sníž. přenesená",J612,0)</f>
        <v>0</v>
      </c>
      <c r="BI612" s="196">
        <f>IF(N612="nulová",J612,0)</f>
        <v>0</v>
      </c>
      <c r="BJ612" s="17" t="s">
        <v>148</v>
      </c>
      <c r="BK612" s="196">
        <f>ROUND(I612*H612,2)</f>
        <v>0</v>
      </c>
      <c r="BL612" s="17" t="s">
        <v>262</v>
      </c>
      <c r="BM612" s="195" t="s">
        <v>961</v>
      </c>
    </row>
    <row r="613" spans="1:65" s="2" customFormat="1" ht="16.5" customHeight="1">
      <c r="A613" s="34"/>
      <c r="B613" s="35"/>
      <c r="C613" s="183" t="s">
        <v>962</v>
      </c>
      <c r="D613" s="183" t="s">
        <v>143</v>
      </c>
      <c r="E613" s="184" t="s">
        <v>963</v>
      </c>
      <c r="F613" s="185" t="s">
        <v>964</v>
      </c>
      <c r="G613" s="186" t="s">
        <v>166</v>
      </c>
      <c r="H613" s="187">
        <v>14</v>
      </c>
      <c r="I613" s="188"/>
      <c r="J613" s="189">
        <f>ROUND(I613*H613,2)</f>
        <v>0</v>
      </c>
      <c r="K613" s="190"/>
      <c r="L613" s="39"/>
      <c r="M613" s="191" t="s">
        <v>1</v>
      </c>
      <c r="N613" s="192" t="s">
        <v>39</v>
      </c>
      <c r="O613" s="71"/>
      <c r="P613" s="193">
        <f>O613*H613</f>
        <v>0</v>
      </c>
      <c r="Q613" s="193">
        <v>0</v>
      </c>
      <c r="R613" s="193">
        <f>Q613*H613</f>
        <v>0</v>
      </c>
      <c r="S613" s="193">
        <v>2.3800000000000002E-2</v>
      </c>
      <c r="T613" s="194">
        <f>S613*H613</f>
        <v>0.33320000000000005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5" t="s">
        <v>262</v>
      </c>
      <c r="AT613" s="195" t="s">
        <v>143</v>
      </c>
      <c r="AU613" s="195" t="s">
        <v>148</v>
      </c>
      <c r="AY613" s="17" t="s">
        <v>140</v>
      </c>
      <c r="BE613" s="196">
        <f>IF(N613="základní",J613,0)</f>
        <v>0</v>
      </c>
      <c r="BF613" s="196">
        <f>IF(N613="snížená",J613,0)</f>
        <v>0</v>
      </c>
      <c r="BG613" s="196">
        <f>IF(N613="zákl. přenesená",J613,0)</f>
        <v>0</v>
      </c>
      <c r="BH613" s="196">
        <f>IF(N613="sníž. přenesená",J613,0)</f>
        <v>0</v>
      </c>
      <c r="BI613" s="196">
        <f>IF(N613="nulová",J613,0)</f>
        <v>0</v>
      </c>
      <c r="BJ613" s="17" t="s">
        <v>148</v>
      </c>
      <c r="BK613" s="196">
        <f>ROUND(I613*H613,2)</f>
        <v>0</v>
      </c>
      <c r="BL613" s="17" t="s">
        <v>262</v>
      </c>
      <c r="BM613" s="195" t="s">
        <v>965</v>
      </c>
    </row>
    <row r="614" spans="1:65" s="13" customFormat="1" ht="11.25">
      <c r="B614" s="197"/>
      <c r="C614" s="198"/>
      <c r="D614" s="199" t="s">
        <v>150</v>
      </c>
      <c r="E614" s="200" t="s">
        <v>1</v>
      </c>
      <c r="F614" s="201" t="s">
        <v>197</v>
      </c>
      <c r="G614" s="198"/>
      <c r="H614" s="200" t="s">
        <v>1</v>
      </c>
      <c r="I614" s="202"/>
      <c r="J614" s="198"/>
      <c r="K614" s="198"/>
      <c r="L614" s="203"/>
      <c r="M614" s="204"/>
      <c r="N614" s="205"/>
      <c r="O614" s="205"/>
      <c r="P614" s="205"/>
      <c r="Q614" s="205"/>
      <c r="R614" s="205"/>
      <c r="S614" s="205"/>
      <c r="T614" s="206"/>
      <c r="AT614" s="207" t="s">
        <v>150</v>
      </c>
      <c r="AU614" s="207" t="s">
        <v>148</v>
      </c>
      <c r="AV614" s="13" t="s">
        <v>81</v>
      </c>
      <c r="AW614" s="13" t="s">
        <v>31</v>
      </c>
      <c r="AX614" s="13" t="s">
        <v>73</v>
      </c>
      <c r="AY614" s="207" t="s">
        <v>140</v>
      </c>
    </row>
    <row r="615" spans="1:65" s="14" customFormat="1" ht="11.25">
      <c r="B615" s="208"/>
      <c r="C615" s="209"/>
      <c r="D615" s="199" t="s">
        <v>150</v>
      </c>
      <c r="E615" s="210" t="s">
        <v>1</v>
      </c>
      <c r="F615" s="211" t="s">
        <v>966</v>
      </c>
      <c r="G615" s="209"/>
      <c r="H615" s="212">
        <v>9.4499999999999993</v>
      </c>
      <c r="I615" s="213"/>
      <c r="J615" s="209"/>
      <c r="K615" s="209"/>
      <c r="L615" s="214"/>
      <c r="M615" s="215"/>
      <c r="N615" s="216"/>
      <c r="O615" s="216"/>
      <c r="P615" s="216"/>
      <c r="Q615" s="216"/>
      <c r="R615" s="216"/>
      <c r="S615" s="216"/>
      <c r="T615" s="217"/>
      <c r="AT615" s="218" t="s">
        <v>150</v>
      </c>
      <c r="AU615" s="218" t="s">
        <v>148</v>
      </c>
      <c r="AV615" s="14" t="s">
        <v>148</v>
      </c>
      <c r="AW615" s="14" t="s">
        <v>31</v>
      </c>
      <c r="AX615" s="14" t="s">
        <v>73</v>
      </c>
      <c r="AY615" s="218" t="s">
        <v>140</v>
      </c>
    </row>
    <row r="616" spans="1:65" s="13" customFormat="1" ht="11.25">
      <c r="B616" s="197"/>
      <c r="C616" s="198"/>
      <c r="D616" s="199" t="s">
        <v>150</v>
      </c>
      <c r="E616" s="200" t="s">
        <v>1</v>
      </c>
      <c r="F616" s="201" t="s">
        <v>195</v>
      </c>
      <c r="G616" s="198"/>
      <c r="H616" s="200" t="s">
        <v>1</v>
      </c>
      <c r="I616" s="202"/>
      <c r="J616" s="198"/>
      <c r="K616" s="198"/>
      <c r="L616" s="203"/>
      <c r="M616" s="204"/>
      <c r="N616" s="205"/>
      <c r="O616" s="205"/>
      <c r="P616" s="205"/>
      <c r="Q616" s="205"/>
      <c r="R616" s="205"/>
      <c r="S616" s="205"/>
      <c r="T616" s="206"/>
      <c r="AT616" s="207" t="s">
        <v>150</v>
      </c>
      <c r="AU616" s="207" t="s">
        <v>148</v>
      </c>
      <c r="AV616" s="13" t="s">
        <v>81</v>
      </c>
      <c r="AW616" s="13" t="s">
        <v>31</v>
      </c>
      <c r="AX616" s="13" t="s">
        <v>73</v>
      </c>
      <c r="AY616" s="207" t="s">
        <v>140</v>
      </c>
    </row>
    <row r="617" spans="1:65" s="14" customFormat="1" ht="11.25">
      <c r="B617" s="208"/>
      <c r="C617" s="209"/>
      <c r="D617" s="199" t="s">
        <v>150</v>
      </c>
      <c r="E617" s="210" t="s">
        <v>1</v>
      </c>
      <c r="F617" s="211" t="s">
        <v>967</v>
      </c>
      <c r="G617" s="209"/>
      <c r="H617" s="212">
        <v>2.0999999999999996</v>
      </c>
      <c r="I617" s="213"/>
      <c r="J617" s="209"/>
      <c r="K617" s="209"/>
      <c r="L617" s="214"/>
      <c r="M617" s="215"/>
      <c r="N617" s="216"/>
      <c r="O617" s="216"/>
      <c r="P617" s="216"/>
      <c r="Q617" s="216"/>
      <c r="R617" s="216"/>
      <c r="S617" s="216"/>
      <c r="T617" s="217"/>
      <c r="AT617" s="218" t="s">
        <v>150</v>
      </c>
      <c r="AU617" s="218" t="s">
        <v>148</v>
      </c>
      <c r="AV617" s="14" t="s">
        <v>148</v>
      </c>
      <c r="AW617" s="14" t="s">
        <v>31</v>
      </c>
      <c r="AX617" s="14" t="s">
        <v>73</v>
      </c>
      <c r="AY617" s="218" t="s">
        <v>140</v>
      </c>
    </row>
    <row r="618" spans="1:65" s="13" customFormat="1" ht="11.25">
      <c r="B618" s="197"/>
      <c r="C618" s="198"/>
      <c r="D618" s="199" t="s">
        <v>150</v>
      </c>
      <c r="E618" s="200" t="s">
        <v>1</v>
      </c>
      <c r="F618" s="201" t="s">
        <v>193</v>
      </c>
      <c r="G618" s="198"/>
      <c r="H618" s="200" t="s">
        <v>1</v>
      </c>
      <c r="I618" s="202"/>
      <c r="J618" s="198"/>
      <c r="K618" s="198"/>
      <c r="L618" s="203"/>
      <c r="M618" s="204"/>
      <c r="N618" s="205"/>
      <c r="O618" s="205"/>
      <c r="P618" s="205"/>
      <c r="Q618" s="205"/>
      <c r="R618" s="205"/>
      <c r="S618" s="205"/>
      <c r="T618" s="206"/>
      <c r="AT618" s="207" t="s">
        <v>150</v>
      </c>
      <c r="AU618" s="207" t="s">
        <v>148</v>
      </c>
      <c r="AV618" s="13" t="s">
        <v>81</v>
      </c>
      <c r="AW618" s="13" t="s">
        <v>31</v>
      </c>
      <c r="AX618" s="13" t="s">
        <v>73</v>
      </c>
      <c r="AY618" s="207" t="s">
        <v>140</v>
      </c>
    </row>
    <row r="619" spans="1:65" s="14" customFormat="1" ht="11.25">
      <c r="B619" s="208"/>
      <c r="C619" s="209"/>
      <c r="D619" s="199" t="s">
        <v>150</v>
      </c>
      <c r="E619" s="210" t="s">
        <v>1</v>
      </c>
      <c r="F619" s="211" t="s">
        <v>968</v>
      </c>
      <c r="G619" s="209"/>
      <c r="H619" s="212">
        <v>1.4</v>
      </c>
      <c r="I619" s="213"/>
      <c r="J619" s="209"/>
      <c r="K619" s="209"/>
      <c r="L619" s="214"/>
      <c r="M619" s="215"/>
      <c r="N619" s="216"/>
      <c r="O619" s="216"/>
      <c r="P619" s="216"/>
      <c r="Q619" s="216"/>
      <c r="R619" s="216"/>
      <c r="S619" s="216"/>
      <c r="T619" s="217"/>
      <c r="AT619" s="218" t="s">
        <v>150</v>
      </c>
      <c r="AU619" s="218" t="s">
        <v>148</v>
      </c>
      <c r="AV619" s="14" t="s">
        <v>148</v>
      </c>
      <c r="AW619" s="14" t="s">
        <v>31</v>
      </c>
      <c r="AX619" s="14" t="s">
        <v>73</v>
      </c>
      <c r="AY619" s="218" t="s">
        <v>140</v>
      </c>
    </row>
    <row r="620" spans="1:65" s="13" customFormat="1" ht="11.25">
      <c r="B620" s="197"/>
      <c r="C620" s="198"/>
      <c r="D620" s="199" t="s">
        <v>150</v>
      </c>
      <c r="E620" s="200" t="s">
        <v>1</v>
      </c>
      <c r="F620" s="201" t="s">
        <v>191</v>
      </c>
      <c r="G620" s="198"/>
      <c r="H620" s="200" t="s">
        <v>1</v>
      </c>
      <c r="I620" s="202"/>
      <c r="J620" s="198"/>
      <c r="K620" s="198"/>
      <c r="L620" s="203"/>
      <c r="M620" s="204"/>
      <c r="N620" s="205"/>
      <c r="O620" s="205"/>
      <c r="P620" s="205"/>
      <c r="Q620" s="205"/>
      <c r="R620" s="205"/>
      <c r="S620" s="205"/>
      <c r="T620" s="206"/>
      <c r="AT620" s="207" t="s">
        <v>150</v>
      </c>
      <c r="AU620" s="207" t="s">
        <v>148</v>
      </c>
      <c r="AV620" s="13" t="s">
        <v>81</v>
      </c>
      <c r="AW620" s="13" t="s">
        <v>31</v>
      </c>
      <c r="AX620" s="13" t="s">
        <v>73</v>
      </c>
      <c r="AY620" s="207" t="s">
        <v>140</v>
      </c>
    </row>
    <row r="621" spans="1:65" s="14" customFormat="1" ht="11.25">
      <c r="B621" s="208"/>
      <c r="C621" s="209"/>
      <c r="D621" s="199" t="s">
        <v>150</v>
      </c>
      <c r="E621" s="210" t="s">
        <v>1</v>
      </c>
      <c r="F621" s="211" t="s">
        <v>969</v>
      </c>
      <c r="G621" s="209"/>
      <c r="H621" s="212">
        <v>1.0499999999999998</v>
      </c>
      <c r="I621" s="213"/>
      <c r="J621" s="209"/>
      <c r="K621" s="209"/>
      <c r="L621" s="214"/>
      <c r="M621" s="215"/>
      <c r="N621" s="216"/>
      <c r="O621" s="216"/>
      <c r="P621" s="216"/>
      <c r="Q621" s="216"/>
      <c r="R621" s="216"/>
      <c r="S621" s="216"/>
      <c r="T621" s="217"/>
      <c r="AT621" s="218" t="s">
        <v>150</v>
      </c>
      <c r="AU621" s="218" t="s">
        <v>148</v>
      </c>
      <c r="AV621" s="14" t="s">
        <v>148</v>
      </c>
      <c r="AW621" s="14" t="s">
        <v>31</v>
      </c>
      <c r="AX621" s="14" t="s">
        <v>73</v>
      </c>
      <c r="AY621" s="218" t="s">
        <v>140</v>
      </c>
    </row>
    <row r="622" spans="1:65" s="15" customFormat="1" ht="11.25">
      <c r="B622" s="230"/>
      <c r="C622" s="231"/>
      <c r="D622" s="199" t="s">
        <v>150</v>
      </c>
      <c r="E622" s="232" t="s">
        <v>1</v>
      </c>
      <c r="F622" s="233" t="s">
        <v>201</v>
      </c>
      <c r="G622" s="231"/>
      <c r="H622" s="234">
        <v>14</v>
      </c>
      <c r="I622" s="235"/>
      <c r="J622" s="231"/>
      <c r="K622" s="231"/>
      <c r="L622" s="236"/>
      <c r="M622" s="237"/>
      <c r="N622" s="238"/>
      <c r="O622" s="238"/>
      <c r="P622" s="238"/>
      <c r="Q622" s="238"/>
      <c r="R622" s="238"/>
      <c r="S622" s="238"/>
      <c r="T622" s="239"/>
      <c r="AT622" s="240" t="s">
        <v>150</v>
      </c>
      <c r="AU622" s="240" t="s">
        <v>148</v>
      </c>
      <c r="AV622" s="15" t="s">
        <v>147</v>
      </c>
      <c r="AW622" s="15" t="s">
        <v>31</v>
      </c>
      <c r="AX622" s="15" t="s">
        <v>81</v>
      </c>
      <c r="AY622" s="240" t="s">
        <v>140</v>
      </c>
    </row>
    <row r="623" spans="1:65" s="2" customFormat="1" ht="21.75" customHeight="1">
      <c r="A623" s="34"/>
      <c r="B623" s="35"/>
      <c r="C623" s="183" t="s">
        <v>970</v>
      </c>
      <c r="D623" s="183" t="s">
        <v>143</v>
      </c>
      <c r="E623" s="184" t="s">
        <v>971</v>
      </c>
      <c r="F623" s="185" t="s">
        <v>972</v>
      </c>
      <c r="G623" s="186" t="s">
        <v>166</v>
      </c>
      <c r="H623" s="187">
        <v>14</v>
      </c>
      <c r="I623" s="188"/>
      <c r="J623" s="189">
        <f t="shared" ref="J623:J630" si="30">ROUND(I623*H623,2)</f>
        <v>0</v>
      </c>
      <c r="K623" s="190"/>
      <c r="L623" s="39"/>
      <c r="M623" s="191" t="s">
        <v>1</v>
      </c>
      <c r="N623" s="192" t="s">
        <v>39</v>
      </c>
      <c r="O623" s="71"/>
      <c r="P623" s="193">
        <f t="shared" ref="P623:P630" si="31">O623*H623</f>
        <v>0</v>
      </c>
      <c r="Q623" s="193">
        <v>0</v>
      </c>
      <c r="R623" s="193">
        <f t="shared" ref="R623:R630" si="32">Q623*H623</f>
        <v>0</v>
      </c>
      <c r="S623" s="193">
        <v>0</v>
      </c>
      <c r="T623" s="194">
        <f t="shared" ref="T623:T630" si="33"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95" t="s">
        <v>262</v>
      </c>
      <c r="AT623" s="195" t="s">
        <v>143</v>
      </c>
      <c r="AU623" s="195" t="s">
        <v>148</v>
      </c>
      <c r="AY623" s="17" t="s">
        <v>140</v>
      </c>
      <c r="BE623" s="196">
        <f t="shared" ref="BE623:BE630" si="34">IF(N623="základní",J623,0)</f>
        <v>0</v>
      </c>
      <c r="BF623" s="196">
        <f t="shared" ref="BF623:BF630" si="35">IF(N623="snížená",J623,0)</f>
        <v>0</v>
      </c>
      <c r="BG623" s="196">
        <f t="shared" ref="BG623:BG630" si="36">IF(N623="zákl. přenesená",J623,0)</f>
        <v>0</v>
      </c>
      <c r="BH623" s="196">
        <f t="shared" ref="BH623:BH630" si="37">IF(N623="sníž. přenesená",J623,0)</f>
        <v>0</v>
      </c>
      <c r="BI623" s="196">
        <f t="shared" ref="BI623:BI630" si="38">IF(N623="nulová",J623,0)</f>
        <v>0</v>
      </c>
      <c r="BJ623" s="17" t="s">
        <v>148</v>
      </c>
      <c r="BK623" s="196">
        <f t="shared" ref="BK623:BK630" si="39">ROUND(I623*H623,2)</f>
        <v>0</v>
      </c>
      <c r="BL623" s="17" t="s">
        <v>262</v>
      </c>
      <c r="BM623" s="195" t="s">
        <v>973</v>
      </c>
    </row>
    <row r="624" spans="1:65" s="2" customFormat="1" ht="21.75" customHeight="1">
      <c r="A624" s="34"/>
      <c r="B624" s="35"/>
      <c r="C624" s="183" t="s">
        <v>974</v>
      </c>
      <c r="D624" s="183" t="s">
        <v>143</v>
      </c>
      <c r="E624" s="184" t="s">
        <v>975</v>
      </c>
      <c r="F624" s="185" t="s">
        <v>976</v>
      </c>
      <c r="G624" s="186" t="s">
        <v>166</v>
      </c>
      <c r="H624" s="187">
        <v>14</v>
      </c>
      <c r="I624" s="188"/>
      <c r="J624" s="189">
        <f t="shared" si="30"/>
        <v>0</v>
      </c>
      <c r="K624" s="190"/>
      <c r="L624" s="39"/>
      <c r="M624" s="191" t="s">
        <v>1</v>
      </c>
      <c r="N624" s="192" t="s">
        <v>39</v>
      </c>
      <c r="O624" s="71"/>
      <c r="P624" s="193">
        <f t="shared" si="31"/>
        <v>0</v>
      </c>
      <c r="Q624" s="193">
        <v>0</v>
      </c>
      <c r="R624" s="193">
        <f t="shared" si="32"/>
        <v>0</v>
      </c>
      <c r="S624" s="193">
        <v>0</v>
      </c>
      <c r="T624" s="194">
        <f t="shared" si="33"/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5" t="s">
        <v>262</v>
      </c>
      <c r="AT624" s="195" t="s">
        <v>143</v>
      </c>
      <c r="AU624" s="195" t="s">
        <v>148</v>
      </c>
      <c r="AY624" s="17" t="s">
        <v>140</v>
      </c>
      <c r="BE624" s="196">
        <f t="shared" si="34"/>
        <v>0</v>
      </c>
      <c r="BF624" s="196">
        <f t="shared" si="35"/>
        <v>0</v>
      </c>
      <c r="BG624" s="196">
        <f t="shared" si="36"/>
        <v>0</v>
      </c>
      <c r="BH624" s="196">
        <f t="shared" si="37"/>
        <v>0</v>
      </c>
      <c r="BI624" s="196">
        <f t="shared" si="38"/>
        <v>0</v>
      </c>
      <c r="BJ624" s="17" t="s">
        <v>148</v>
      </c>
      <c r="BK624" s="196">
        <f t="shared" si="39"/>
        <v>0</v>
      </c>
      <c r="BL624" s="17" t="s">
        <v>262</v>
      </c>
      <c r="BM624" s="195" t="s">
        <v>977</v>
      </c>
    </row>
    <row r="625" spans="1:65" s="2" customFormat="1" ht="16.5" customHeight="1">
      <c r="A625" s="34"/>
      <c r="B625" s="35"/>
      <c r="C625" s="183" t="s">
        <v>978</v>
      </c>
      <c r="D625" s="183" t="s">
        <v>143</v>
      </c>
      <c r="E625" s="184" t="s">
        <v>979</v>
      </c>
      <c r="F625" s="185" t="s">
        <v>980</v>
      </c>
      <c r="G625" s="186" t="s">
        <v>279</v>
      </c>
      <c r="H625" s="187">
        <v>5</v>
      </c>
      <c r="I625" s="188"/>
      <c r="J625" s="189">
        <f t="shared" si="30"/>
        <v>0</v>
      </c>
      <c r="K625" s="190"/>
      <c r="L625" s="39"/>
      <c r="M625" s="191" t="s">
        <v>1</v>
      </c>
      <c r="N625" s="192" t="s">
        <v>39</v>
      </c>
      <c r="O625" s="71"/>
      <c r="P625" s="193">
        <f t="shared" si="31"/>
        <v>0</v>
      </c>
      <c r="Q625" s="193">
        <v>0</v>
      </c>
      <c r="R625" s="193">
        <f t="shared" si="32"/>
        <v>0</v>
      </c>
      <c r="S625" s="193">
        <v>0</v>
      </c>
      <c r="T625" s="194">
        <f t="shared" si="33"/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5" t="s">
        <v>262</v>
      </c>
      <c r="AT625" s="195" t="s">
        <v>143</v>
      </c>
      <c r="AU625" s="195" t="s">
        <v>148</v>
      </c>
      <c r="AY625" s="17" t="s">
        <v>140</v>
      </c>
      <c r="BE625" s="196">
        <f t="shared" si="34"/>
        <v>0</v>
      </c>
      <c r="BF625" s="196">
        <f t="shared" si="35"/>
        <v>0</v>
      </c>
      <c r="BG625" s="196">
        <f t="shared" si="36"/>
        <v>0</v>
      </c>
      <c r="BH625" s="196">
        <f t="shared" si="37"/>
        <v>0</v>
      </c>
      <c r="BI625" s="196">
        <f t="shared" si="38"/>
        <v>0</v>
      </c>
      <c r="BJ625" s="17" t="s">
        <v>148</v>
      </c>
      <c r="BK625" s="196">
        <f t="shared" si="39"/>
        <v>0</v>
      </c>
      <c r="BL625" s="17" t="s">
        <v>262</v>
      </c>
      <c r="BM625" s="195" t="s">
        <v>981</v>
      </c>
    </row>
    <row r="626" spans="1:65" s="2" customFormat="1" ht="16.5" customHeight="1">
      <c r="A626" s="34"/>
      <c r="B626" s="35"/>
      <c r="C626" s="183" t="s">
        <v>982</v>
      </c>
      <c r="D626" s="183" t="s">
        <v>143</v>
      </c>
      <c r="E626" s="184" t="s">
        <v>983</v>
      </c>
      <c r="F626" s="185" t="s">
        <v>984</v>
      </c>
      <c r="G626" s="186" t="s">
        <v>166</v>
      </c>
      <c r="H626" s="187">
        <v>14</v>
      </c>
      <c r="I626" s="188"/>
      <c r="J626" s="189">
        <f t="shared" si="30"/>
        <v>0</v>
      </c>
      <c r="K626" s="190"/>
      <c r="L626" s="39"/>
      <c r="M626" s="191" t="s">
        <v>1</v>
      </c>
      <c r="N626" s="192" t="s">
        <v>39</v>
      </c>
      <c r="O626" s="71"/>
      <c r="P626" s="193">
        <f t="shared" si="31"/>
        <v>0</v>
      </c>
      <c r="Q626" s="193">
        <v>0</v>
      </c>
      <c r="R626" s="193">
        <f t="shared" si="32"/>
        <v>0</v>
      </c>
      <c r="S626" s="193">
        <v>0</v>
      </c>
      <c r="T626" s="194">
        <f t="shared" si="33"/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95" t="s">
        <v>262</v>
      </c>
      <c r="AT626" s="195" t="s">
        <v>143</v>
      </c>
      <c r="AU626" s="195" t="s">
        <v>148</v>
      </c>
      <c r="AY626" s="17" t="s">
        <v>140</v>
      </c>
      <c r="BE626" s="196">
        <f t="shared" si="34"/>
        <v>0</v>
      </c>
      <c r="BF626" s="196">
        <f t="shared" si="35"/>
        <v>0</v>
      </c>
      <c r="BG626" s="196">
        <f t="shared" si="36"/>
        <v>0</v>
      </c>
      <c r="BH626" s="196">
        <f t="shared" si="37"/>
        <v>0</v>
      </c>
      <c r="BI626" s="196">
        <f t="shared" si="38"/>
        <v>0</v>
      </c>
      <c r="BJ626" s="17" t="s">
        <v>148</v>
      </c>
      <c r="BK626" s="196">
        <f t="shared" si="39"/>
        <v>0</v>
      </c>
      <c r="BL626" s="17" t="s">
        <v>262</v>
      </c>
      <c r="BM626" s="195" t="s">
        <v>985</v>
      </c>
    </row>
    <row r="627" spans="1:65" s="2" customFormat="1" ht="21.75" customHeight="1">
      <c r="A627" s="34"/>
      <c r="B627" s="35"/>
      <c r="C627" s="183" t="s">
        <v>986</v>
      </c>
      <c r="D627" s="183" t="s">
        <v>143</v>
      </c>
      <c r="E627" s="184" t="s">
        <v>987</v>
      </c>
      <c r="F627" s="185" t="s">
        <v>988</v>
      </c>
      <c r="G627" s="186" t="s">
        <v>166</v>
      </c>
      <c r="H627" s="187">
        <v>14</v>
      </c>
      <c r="I627" s="188"/>
      <c r="J627" s="189">
        <f t="shared" si="30"/>
        <v>0</v>
      </c>
      <c r="K627" s="190"/>
      <c r="L627" s="39"/>
      <c r="M627" s="191" t="s">
        <v>1</v>
      </c>
      <c r="N627" s="192" t="s">
        <v>39</v>
      </c>
      <c r="O627" s="71"/>
      <c r="P627" s="193">
        <f t="shared" si="31"/>
        <v>0</v>
      </c>
      <c r="Q627" s="193">
        <v>0</v>
      </c>
      <c r="R627" s="193">
        <f t="shared" si="32"/>
        <v>0</v>
      </c>
      <c r="S627" s="193">
        <v>0</v>
      </c>
      <c r="T627" s="194">
        <f t="shared" si="33"/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5" t="s">
        <v>262</v>
      </c>
      <c r="AT627" s="195" t="s">
        <v>143</v>
      </c>
      <c r="AU627" s="195" t="s">
        <v>148</v>
      </c>
      <c r="AY627" s="17" t="s">
        <v>140</v>
      </c>
      <c r="BE627" s="196">
        <f t="shared" si="34"/>
        <v>0</v>
      </c>
      <c r="BF627" s="196">
        <f t="shared" si="35"/>
        <v>0</v>
      </c>
      <c r="BG627" s="196">
        <f t="shared" si="36"/>
        <v>0</v>
      </c>
      <c r="BH627" s="196">
        <f t="shared" si="37"/>
        <v>0</v>
      </c>
      <c r="BI627" s="196">
        <f t="shared" si="38"/>
        <v>0</v>
      </c>
      <c r="BJ627" s="17" t="s">
        <v>148</v>
      </c>
      <c r="BK627" s="196">
        <f t="shared" si="39"/>
        <v>0</v>
      </c>
      <c r="BL627" s="17" t="s">
        <v>262</v>
      </c>
      <c r="BM627" s="195" t="s">
        <v>989</v>
      </c>
    </row>
    <row r="628" spans="1:65" s="2" customFormat="1" ht="16.5" customHeight="1">
      <c r="A628" s="34"/>
      <c r="B628" s="35"/>
      <c r="C628" s="183" t="s">
        <v>990</v>
      </c>
      <c r="D628" s="183" t="s">
        <v>143</v>
      </c>
      <c r="E628" s="184" t="s">
        <v>991</v>
      </c>
      <c r="F628" s="185" t="s">
        <v>992</v>
      </c>
      <c r="G628" s="186" t="s">
        <v>166</v>
      </c>
      <c r="H628" s="187">
        <v>14</v>
      </c>
      <c r="I628" s="188"/>
      <c r="J628" s="189">
        <f t="shared" si="30"/>
        <v>0</v>
      </c>
      <c r="K628" s="190"/>
      <c r="L628" s="39"/>
      <c r="M628" s="191" t="s">
        <v>1</v>
      </c>
      <c r="N628" s="192" t="s">
        <v>39</v>
      </c>
      <c r="O628" s="71"/>
      <c r="P628" s="193">
        <f t="shared" si="31"/>
        <v>0</v>
      </c>
      <c r="Q628" s="193">
        <v>0</v>
      </c>
      <c r="R628" s="193">
        <f t="shared" si="32"/>
        <v>0</v>
      </c>
      <c r="S628" s="193">
        <v>0</v>
      </c>
      <c r="T628" s="194">
        <f t="shared" si="33"/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95" t="s">
        <v>262</v>
      </c>
      <c r="AT628" s="195" t="s">
        <v>143</v>
      </c>
      <c r="AU628" s="195" t="s">
        <v>148</v>
      </c>
      <c r="AY628" s="17" t="s">
        <v>140</v>
      </c>
      <c r="BE628" s="196">
        <f t="shared" si="34"/>
        <v>0</v>
      </c>
      <c r="BF628" s="196">
        <f t="shared" si="35"/>
        <v>0</v>
      </c>
      <c r="BG628" s="196">
        <f t="shared" si="36"/>
        <v>0</v>
      </c>
      <c r="BH628" s="196">
        <f t="shared" si="37"/>
        <v>0</v>
      </c>
      <c r="BI628" s="196">
        <f t="shared" si="38"/>
        <v>0</v>
      </c>
      <c r="BJ628" s="17" t="s">
        <v>148</v>
      </c>
      <c r="BK628" s="196">
        <f t="shared" si="39"/>
        <v>0</v>
      </c>
      <c r="BL628" s="17" t="s">
        <v>262</v>
      </c>
      <c r="BM628" s="195" t="s">
        <v>993</v>
      </c>
    </row>
    <row r="629" spans="1:65" s="2" customFormat="1" ht="33" customHeight="1">
      <c r="A629" s="34"/>
      <c r="B629" s="35"/>
      <c r="C629" s="183" t="s">
        <v>994</v>
      </c>
      <c r="D629" s="183" t="s">
        <v>143</v>
      </c>
      <c r="E629" s="184" t="s">
        <v>995</v>
      </c>
      <c r="F629" s="185" t="s">
        <v>996</v>
      </c>
      <c r="G629" s="186" t="s">
        <v>146</v>
      </c>
      <c r="H629" s="187">
        <v>0.15</v>
      </c>
      <c r="I629" s="188"/>
      <c r="J629" s="189">
        <f t="shared" si="30"/>
        <v>0</v>
      </c>
      <c r="K629" s="190"/>
      <c r="L629" s="39"/>
      <c r="M629" s="191" t="s">
        <v>1</v>
      </c>
      <c r="N629" s="192" t="s">
        <v>39</v>
      </c>
      <c r="O629" s="71"/>
      <c r="P629" s="193">
        <f t="shared" si="31"/>
        <v>0</v>
      </c>
      <c r="Q629" s="193">
        <v>0</v>
      </c>
      <c r="R629" s="193">
        <f t="shared" si="32"/>
        <v>0</v>
      </c>
      <c r="S629" s="193">
        <v>0</v>
      </c>
      <c r="T629" s="194">
        <f t="shared" si="33"/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95" t="s">
        <v>262</v>
      </c>
      <c r="AT629" s="195" t="s">
        <v>143</v>
      </c>
      <c r="AU629" s="195" t="s">
        <v>148</v>
      </c>
      <c r="AY629" s="17" t="s">
        <v>140</v>
      </c>
      <c r="BE629" s="196">
        <f t="shared" si="34"/>
        <v>0</v>
      </c>
      <c r="BF629" s="196">
        <f t="shared" si="35"/>
        <v>0</v>
      </c>
      <c r="BG629" s="196">
        <f t="shared" si="36"/>
        <v>0</v>
      </c>
      <c r="BH629" s="196">
        <f t="shared" si="37"/>
        <v>0</v>
      </c>
      <c r="BI629" s="196">
        <f t="shared" si="38"/>
        <v>0</v>
      </c>
      <c r="BJ629" s="17" t="s">
        <v>148</v>
      </c>
      <c r="BK629" s="196">
        <f t="shared" si="39"/>
        <v>0</v>
      </c>
      <c r="BL629" s="17" t="s">
        <v>262</v>
      </c>
      <c r="BM629" s="195" t="s">
        <v>997</v>
      </c>
    </row>
    <row r="630" spans="1:65" s="2" customFormat="1" ht="24.2" customHeight="1">
      <c r="A630" s="34"/>
      <c r="B630" s="35"/>
      <c r="C630" s="183" t="s">
        <v>998</v>
      </c>
      <c r="D630" s="183" t="s">
        <v>143</v>
      </c>
      <c r="E630" s="184" t="s">
        <v>999</v>
      </c>
      <c r="F630" s="185" t="s">
        <v>1000</v>
      </c>
      <c r="G630" s="186" t="s">
        <v>146</v>
      </c>
      <c r="H630" s="187">
        <v>0.15</v>
      </c>
      <c r="I630" s="188"/>
      <c r="J630" s="189">
        <f t="shared" si="30"/>
        <v>0</v>
      </c>
      <c r="K630" s="190"/>
      <c r="L630" s="39"/>
      <c r="M630" s="191" t="s">
        <v>1</v>
      </c>
      <c r="N630" s="192" t="s">
        <v>39</v>
      </c>
      <c r="O630" s="71"/>
      <c r="P630" s="193">
        <f t="shared" si="31"/>
        <v>0</v>
      </c>
      <c r="Q630" s="193">
        <v>0</v>
      </c>
      <c r="R630" s="193">
        <f t="shared" si="32"/>
        <v>0</v>
      </c>
      <c r="S630" s="193">
        <v>0</v>
      </c>
      <c r="T630" s="194">
        <f t="shared" si="33"/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95" t="s">
        <v>262</v>
      </c>
      <c r="AT630" s="195" t="s">
        <v>143</v>
      </c>
      <c r="AU630" s="195" t="s">
        <v>148</v>
      </c>
      <c r="AY630" s="17" t="s">
        <v>140</v>
      </c>
      <c r="BE630" s="196">
        <f t="shared" si="34"/>
        <v>0</v>
      </c>
      <c r="BF630" s="196">
        <f t="shared" si="35"/>
        <v>0</v>
      </c>
      <c r="BG630" s="196">
        <f t="shared" si="36"/>
        <v>0</v>
      </c>
      <c r="BH630" s="196">
        <f t="shared" si="37"/>
        <v>0</v>
      </c>
      <c r="BI630" s="196">
        <f t="shared" si="38"/>
        <v>0</v>
      </c>
      <c r="BJ630" s="17" t="s">
        <v>148</v>
      </c>
      <c r="BK630" s="196">
        <f t="shared" si="39"/>
        <v>0</v>
      </c>
      <c r="BL630" s="17" t="s">
        <v>262</v>
      </c>
      <c r="BM630" s="195" t="s">
        <v>1001</v>
      </c>
    </row>
    <row r="631" spans="1:65" s="12" customFormat="1" ht="22.9" customHeight="1">
      <c r="B631" s="167"/>
      <c r="C631" s="168"/>
      <c r="D631" s="169" t="s">
        <v>72</v>
      </c>
      <c r="E631" s="181" t="s">
        <v>1002</v>
      </c>
      <c r="F631" s="181" t="s">
        <v>1003</v>
      </c>
      <c r="G631" s="168"/>
      <c r="H631" s="168"/>
      <c r="I631" s="171"/>
      <c r="J631" s="182">
        <f>BK631</f>
        <v>0</v>
      </c>
      <c r="K631" s="168"/>
      <c r="L631" s="173"/>
      <c r="M631" s="174"/>
      <c r="N631" s="175"/>
      <c r="O631" s="175"/>
      <c r="P631" s="176">
        <f>SUM(P632:P810)</f>
        <v>0</v>
      </c>
      <c r="Q631" s="175"/>
      <c r="R631" s="176">
        <f>SUM(R632:R810)</f>
        <v>3.9456680000000001E-2</v>
      </c>
      <c r="S631" s="175"/>
      <c r="T631" s="177">
        <f>SUM(T632:T810)</f>
        <v>2.913E-2</v>
      </c>
      <c r="AR631" s="178" t="s">
        <v>148</v>
      </c>
      <c r="AT631" s="179" t="s">
        <v>72</v>
      </c>
      <c r="AU631" s="179" t="s">
        <v>81</v>
      </c>
      <c r="AY631" s="178" t="s">
        <v>140</v>
      </c>
      <c r="BK631" s="180">
        <f>SUM(BK632:BK810)</f>
        <v>0</v>
      </c>
    </row>
    <row r="632" spans="1:65" s="2" customFormat="1" ht="24.2" customHeight="1">
      <c r="A632" s="34"/>
      <c r="B632" s="35"/>
      <c r="C632" s="183" t="s">
        <v>1004</v>
      </c>
      <c r="D632" s="183" t="s">
        <v>143</v>
      </c>
      <c r="E632" s="184" t="s">
        <v>1005</v>
      </c>
      <c r="F632" s="185" t="s">
        <v>1006</v>
      </c>
      <c r="G632" s="186" t="s">
        <v>249</v>
      </c>
      <c r="H632" s="187">
        <v>10</v>
      </c>
      <c r="I632" s="188"/>
      <c r="J632" s="189">
        <f>ROUND(I632*H632,2)</f>
        <v>0</v>
      </c>
      <c r="K632" s="190"/>
      <c r="L632" s="39"/>
      <c r="M632" s="191" t="s">
        <v>1</v>
      </c>
      <c r="N632" s="192" t="s">
        <v>39</v>
      </c>
      <c r="O632" s="71"/>
      <c r="P632" s="193">
        <f>O632*H632</f>
        <v>0</v>
      </c>
      <c r="Q632" s="193">
        <v>0</v>
      </c>
      <c r="R632" s="193">
        <f>Q632*H632</f>
        <v>0</v>
      </c>
      <c r="S632" s="193">
        <v>0</v>
      </c>
      <c r="T632" s="194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95" t="s">
        <v>262</v>
      </c>
      <c r="AT632" s="195" t="s">
        <v>143</v>
      </c>
      <c r="AU632" s="195" t="s">
        <v>148</v>
      </c>
      <c r="AY632" s="17" t="s">
        <v>140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7" t="s">
        <v>148</v>
      </c>
      <c r="BK632" s="196">
        <f>ROUND(I632*H632,2)</f>
        <v>0</v>
      </c>
      <c r="BL632" s="17" t="s">
        <v>262</v>
      </c>
      <c r="BM632" s="195" t="s">
        <v>1007</v>
      </c>
    </row>
    <row r="633" spans="1:65" s="13" customFormat="1" ht="11.25">
      <c r="B633" s="197"/>
      <c r="C633" s="198"/>
      <c r="D633" s="199" t="s">
        <v>150</v>
      </c>
      <c r="E633" s="200" t="s">
        <v>1</v>
      </c>
      <c r="F633" s="201" t="s">
        <v>1008</v>
      </c>
      <c r="G633" s="198"/>
      <c r="H633" s="200" t="s">
        <v>1</v>
      </c>
      <c r="I633" s="202"/>
      <c r="J633" s="198"/>
      <c r="K633" s="198"/>
      <c r="L633" s="203"/>
      <c r="M633" s="204"/>
      <c r="N633" s="205"/>
      <c r="O633" s="205"/>
      <c r="P633" s="205"/>
      <c r="Q633" s="205"/>
      <c r="R633" s="205"/>
      <c r="S633" s="205"/>
      <c r="T633" s="206"/>
      <c r="AT633" s="207" t="s">
        <v>150</v>
      </c>
      <c r="AU633" s="207" t="s">
        <v>148</v>
      </c>
      <c r="AV633" s="13" t="s">
        <v>81</v>
      </c>
      <c r="AW633" s="13" t="s">
        <v>31</v>
      </c>
      <c r="AX633" s="13" t="s">
        <v>73</v>
      </c>
      <c r="AY633" s="207" t="s">
        <v>140</v>
      </c>
    </row>
    <row r="634" spans="1:65" s="14" customFormat="1" ht="11.25">
      <c r="B634" s="208"/>
      <c r="C634" s="209"/>
      <c r="D634" s="199" t="s">
        <v>150</v>
      </c>
      <c r="E634" s="210" t="s">
        <v>1</v>
      </c>
      <c r="F634" s="211" t="s">
        <v>215</v>
      </c>
      <c r="G634" s="209"/>
      <c r="H634" s="212">
        <v>10</v>
      </c>
      <c r="I634" s="213"/>
      <c r="J634" s="209"/>
      <c r="K634" s="209"/>
      <c r="L634" s="214"/>
      <c r="M634" s="215"/>
      <c r="N634" s="216"/>
      <c r="O634" s="216"/>
      <c r="P634" s="216"/>
      <c r="Q634" s="216"/>
      <c r="R634" s="216"/>
      <c r="S634" s="216"/>
      <c r="T634" s="217"/>
      <c r="AT634" s="218" t="s">
        <v>150</v>
      </c>
      <c r="AU634" s="218" t="s">
        <v>148</v>
      </c>
      <c r="AV634" s="14" t="s">
        <v>148</v>
      </c>
      <c r="AW634" s="14" t="s">
        <v>31</v>
      </c>
      <c r="AX634" s="14" t="s">
        <v>81</v>
      </c>
      <c r="AY634" s="218" t="s">
        <v>140</v>
      </c>
    </row>
    <row r="635" spans="1:65" s="2" customFormat="1" ht="21.75" customHeight="1">
      <c r="A635" s="34"/>
      <c r="B635" s="35"/>
      <c r="C635" s="219" t="s">
        <v>1009</v>
      </c>
      <c r="D635" s="219" t="s">
        <v>158</v>
      </c>
      <c r="E635" s="220" t="s">
        <v>1010</v>
      </c>
      <c r="F635" s="221" t="s">
        <v>1011</v>
      </c>
      <c r="G635" s="222" t="s">
        <v>249</v>
      </c>
      <c r="H635" s="223">
        <v>10.5</v>
      </c>
      <c r="I635" s="224"/>
      <c r="J635" s="225">
        <f>ROUND(I635*H635,2)</f>
        <v>0</v>
      </c>
      <c r="K635" s="226"/>
      <c r="L635" s="227"/>
      <c r="M635" s="228" t="s">
        <v>1</v>
      </c>
      <c r="N635" s="229" t="s">
        <v>39</v>
      </c>
      <c r="O635" s="71"/>
      <c r="P635" s="193">
        <f>O635*H635</f>
        <v>0</v>
      </c>
      <c r="Q635" s="193">
        <v>1.6000000000000001E-4</v>
      </c>
      <c r="R635" s="193">
        <f>Q635*H635</f>
        <v>1.6800000000000001E-3</v>
      </c>
      <c r="S635" s="193">
        <v>0</v>
      </c>
      <c r="T635" s="194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95" t="s">
        <v>349</v>
      </c>
      <c r="AT635" s="195" t="s">
        <v>158</v>
      </c>
      <c r="AU635" s="195" t="s">
        <v>148</v>
      </c>
      <c r="AY635" s="17" t="s">
        <v>140</v>
      </c>
      <c r="BE635" s="196">
        <f>IF(N635="základní",J635,0)</f>
        <v>0</v>
      </c>
      <c r="BF635" s="196">
        <f>IF(N635="snížená",J635,0)</f>
        <v>0</v>
      </c>
      <c r="BG635" s="196">
        <f>IF(N635="zákl. přenesená",J635,0)</f>
        <v>0</v>
      </c>
      <c r="BH635" s="196">
        <f>IF(N635="sníž. přenesená",J635,0)</f>
        <v>0</v>
      </c>
      <c r="BI635" s="196">
        <f>IF(N635="nulová",J635,0)</f>
        <v>0</v>
      </c>
      <c r="BJ635" s="17" t="s">
        <v>148</v>
      </c>
      <c r="BK635" s="196">
        <f>ROUND(I635*H635,2)</f>
        <v>0</v>
      </c>
      <c r="BL635" s="17" t="s">
        <v>262</v>
      </c>
      <c r="BM635" s="195" t="s">
        <v>1012</v>
      </c>
    </row>
    <row r="636" spans="1:65" s="14" customFormat="1" ht="11.25">
      <c r="B636" s="208"/>
      <c r="C636" s="209"/>
      <c r="D636" s="199" t="s">
        <v>150</v>
      </c>
      <c r="E636" s="209"/>
      <c r="F636" s="211" t="s">
        <v>1013</v>
      </c>
      <c r="G636" s="209"/>
      <c r="H636" s="212">
        <v>10.5</v>
      </c>
      <c r="I636" s="213"/>
      <c r="J636" s="209"/>
      <c r="K636" s="209"/>
      <c r="L636" s="214"/>
      <c r="M636" s="215"/>
      <c r="N636" s="216"/>
      <c r="O636" s="216"/>
      <c r="P636" s="216"/>
      <c r="Q636" s="216"/>
      <c r="R636" s="216"/>
      <c r="S636" s="216"/>
      <c r="T636" s="217"/>
      <c r="AT636" s="218" t="s">
        <v>150</v>
      </c>
      <c r="AU636" s="218" t="s">
        <v>148</v>
      </c>
      <c r="AV636" s="14" t="s">
        <v>148</v>
      </c>
      <c r="AW636" s="14" t="s">
        <v>4</v>
      </c>
      <c r="AX636" s="14" t="s">
        <v>81</v>
      </c>
      <c r="AY636" s="218" t="s">
        <v>140</v>
      </c>
    </row>
    <row r="637" spans="1:65" s="2" customFormat="1" ht="16.5" customHeight="1">
      <c r="A637" s="34"/>
      <c r="B637" s="35"/>
      <c r="C637" s="183" t="s">
        <v>1014</v>
      </c>
      <c r="D637" s="183" t="s">
        <v>143</v>
      </c>
      <c r="E637" s="184" t="s">
        <v>1015</v>
      </c>
      <c r="F637" s="185" t="s">
        <v>1016</v>
      </c>
      <c r="G637" s="186" t="s">
        <v>279</v>
      </c>
      <c r="H637" s="187">
        <v>16</v>
      </c>
      <c r="I637" s="188"/>
      <c r="J637" s="189">
        <f>ROUND(I637*H637,2)</f>
        <v>0</v>
      </c>
      <c r="K637" s="190"/>
      <c r="L637" s="39"/>
      <c r="M637" s="191" t="s">
        <v>1</v>
      </c>
      <c r="N637" s="192" t="s">
        <v>39</v>
      </c>
      <c r="O637" s="71"/>
      <c r="P637" s="193">
        <f>O637*H637</f>
        <v>0</v>
      </c>
      <c r="Q637" s="193">
        <v>0</v>
      </c>
      <c r="R637" s="193">
        <f>Q637*H637</f>
        <v>0</v>
      </c>
      <c r="S637" s="193">
        <v>0</v>
      </c>
      <c r="T637" s="194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95" t="s">
        <v>262</v>
      </c>
      <c r="AT637" s="195" t="s">
        <v>143</v>
      </c>
      <c r="AU637" s="195" t="s">
        <v>148</v>
      </c>
      <c r="AY637" s="17" t="s">
        <v>140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7" t="s">
        <v>148</v>
      </c>
      <c r="BK637" s="196">
        <f>ROUND(I637*H637,2)</f>
        <v>0</v>
      </c>
      <c r="BL637" s="17" t="s">
        <v>262</v>
      </c>
      <c r="BM637" s="195" t="s">
        <v>1017</v>
      </c>
    </row>
    <row r="638" spans="1:65" s="2" customFormat="1" ht="24.2" customHeight="1">
      <c r="A638" s="34"/>
      <c r="B638" s="35"/>
      <c r="C638" s="219" t="s">
        <v>1018</v>
      </c>
      <c r="D638" s="219" t="s">
        <v>158</v>
      </c>
      <c r="E638" s="220" t="s">
        <v>1019</v>
      </c>
      <c r="F638" s="221" t="s">
        <v>1020</v>
      </c>
      <c r="G638" s="222" t="s">
        <v>279</v>
      </c>
      <c r="H638" s="223">
        <v>16</v>
      </c>
      <c r="I638" s="224"/>
      <c r="J638" s="225">
        <f>ROUND(I638*H638,2)</f>
        <v>0</v>
      </c>
      <c r="K638" s="226"/>
      <c r="L638" s="227"/>
      <c r="M638" s="228" t="s">
        <v>1</v>
      </c>
      <c r="N638" s="229" t="s">
        <v>39</v>
      </c>
      <c r="O638" s="71"/>
      <c r="P638" s="193">
        <f>O638*H638</f>
        <v>0</v>
      </c>
      <c r="Q638" s="193">
        <v>9.0000000000000006E-5</v>
      </c>
      <c r="R638" s="193">
        <f>Q638*H638</f>
        <v>1.4400000000000001E-3</v>
      </c>
      <c r="S638" s="193">
        <v>0</v>
      </c>
      <c r="T638" s="194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95" t="s">
        <v>349</v>
      </c>
      <c r="AT638" s="195" t="s">
        <v>158</v>
      </c>
      <c r="AU638" s="195" t="s">
        <v>148</v>
      </c>
      <c r="AY638" s="17" t="s">
        <v>140</v>
      </c>
      <c r="BE638" s="196">
        <f>IF(N638="základní",J638,0)</f>
        <v>0</v>
      </c>
      <c r="BF638" s="196">
        <f>IF(N638="snížená",J638,0)</f>
        <v>0</v>
      </c>
      <c r="BG638" s="196">
        <f>IF(N638="zákl. přenesená",J638,0)</f>
        <v>0</v>
      </c>
      <c r="BH638" s="196">
        <f>IF(N638="sníž. přenesená",J638,0)</f>
        <v>0</v>
      </c>
      <c r="BI638" s="196">
        <f>IF(N638="nulová",J638,0)</f>
        <v>0</v>
      </c>
      <c r="BJ638" s="17" t="s">
        <v>148</v>
      </c>
      <c r="BK638" s="196">
        <f>ROUND(I638*H638,2)</f>
        <v>0</v>
      </c>
      <c r="BL638" s="17" t="s">
        <v>262</v>
      </c>
      <c r="BM638" s="195" t="s">
        <v>1021</v>
      </c>
    </row>
    <row r="639" spans="1:65" s="2" customFormat="1" ht="21.75" customHeight="1">
      <c r="A639" s="34"/>
      <c r="B639" s="35"/>
      <c r="C639" s="183" t="s">
        <v>1022</v>
      </c>
      <c r="D639" s="183" t="s">
        <v>143</v>
      </c>
      <c r="E639" s="184" t="s">
        <v>1023</v>
      </c>
      <c r="F639" s="185" t="s">
        <v>1024</v>
      </c>
      <c r="G639" s="186" t="s">
        <v>279</v>
      </c>
      <c r="H639" s="187">
        <v>19</v>
      </c>
      <c r="I639" s="188"/>
      <c r="J639" s="189">
        <f>ROUND(I639*H639,2)</f>
        <v>0</v>
      </c>
      <c r="K639" s="190"/>
      <c r="L639" s="39"/>
      <c r="M639" s="191" t="s">
        <v>1</v>
      </c>
      <c r="N639" s="192" t="s">
        <v>39</v>
      </c>
      <c r="O639" s="71"/>
      <c r="P639" s="193">
        <f>O639*H639</f>
        <v>0</v>
      </c>
      <c r="Q639" s="193">
        <v>0</v>
      </c>
      <c r="R639" s="193">
        <f>Q639*H639</f>
        <v>0</v>
      </c>
      <c r="S639" s="193">
        <v>0</v>
      </c>
      <c r="T639" s="194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95" t="s">
        <v>262</v>
      </c>
      <c r="AT639" s="195" t="s">
        <v>143</v>
      </c>
      <c r="AU639" s="195" t="s">
        <v>148</v>
      </c>
      <c r="AY639" s="17" t="s">
        <v>140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7" t="s">
        <v>148</v>
      </c>
      <c r="BK639" s="196">
        <f>ROUND(I639*H639,2)</f>
        <v>0</v>
      </c>
      <c r="BL639" s="17" t="s">
        <v>262</v>
      </c>
      <c r="BM639" s="195" t="s">
        <v>1025</v>
      </c>
    </row>
    <row r="640" spans="1:65" s="2" customFormat="1" ht="24.2" customHeight="1">
      <c r="A640" s="34"/>
      <c r="B640" s="35"/>
      <c r="C640" s="219" t="s">
        <v>1026</v>
      </c>
      <c r="D640" s="219" t="s">
        <v>158</v>
      </c>
      <c r="E640" s="220" t="s">
        <v>1027</v>
      </c>
      <c r="F640" s="221" t="s">
        <v>1028</v>
      </c>
      <c r="G640" s="222" t="s">
        <v>279</v>
      </c>
      <c r="H640" s="223">
        <v>19</v>
      </c>
      <c r="I640" s="224"/>
      <c r="J640" s="225">
        <f>ROUND(I640*H640,2)</f>
        <v>0</v>
      </c>
      <c r="K640" s="226"/>
      <c r="L640" s="227"/>
      <c r="M640" s="228" t="s">
        <v>1</v>
      </c>
      <c r="N640" s="229" t="s">
        <v>39</v>
      </c>
      <c r="O640" s="71"/>
      <c r="P640" s="193">
        <f>O640*H640</f>
        <v>0</v>
      </c>
      <c r="Q640" s="193">
        <v>3.0000000000000001E-5</v>
      </c>
      <c r="R640" s="193">
        <f>Q640*H640</f>
        <v>5.6999999999999998E-4</v>
      </c>
      <c r="S640" s="193">
        <v>0</v>
      </c>
      <c r="T640" s="194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95" t="s">
        <v>349</v>
      </c>
      <c r="AT640" s="195" t="s">
        <v>158</v>
      </c>
      <c r="AU640" s="195" t="s">
        <v>148</v>
      </c>
      <c r="AY640" s="17" t="s">
        <v>140</v>
      </c>
      <c r="BE640" s="196">
        <f>IF(N640="základní",J640,0)</f>
        <v>0</v>
      </c>
      <c r="BF640" s="196">
        <f>IF(N640="snížená",J640,0)</f>
        <v>0</v>
      </c>
      <c r="BG640" s="196">
        <f>IF(N640="zákl. přenesená",J640,0)</f>
        <v>0</v>
      </c>
      <c r="BH640" s="196">
        <f>IF(N640="sníž. přenesená",J640,0)</f>
        <v>0</v>
      </c>
      <c r="BI640" s="196">
        <f>IF(N640="nulová",J640,0)</f>
        <v>0</v>
      </c>
      <c r="BJ640" s="17" t="s">
        <v>148</v>
      </c>
      <c r="BK640" s="196">
        <f>ROUND(I640*H640,2)</f>
        <v>0</v>
      </c>
      <c r="BL640" s="17" t="s">
        <v>262</v>
      </c>
      <c r="BM640" s="195" t="s">
        <v>1029</v>
      </c>
    </row>
    <row r="641" spans="1:65" s="2" customFormat="1" ht="33" customHeight="1">
      <c r="A641" s="34"/>
      <c r="B641" s="35"/>
      <c r="C641" s="183" t="s">
        <v>1030</v>
      </c>
      <c r="D641" s="183" t="s">
        <v>143</v>
      </c>
      <c r="E641" s="184" t="s">
        <v>1031</v>
      </c>
      <c r="F641" s="185" t="s">
        <v>1032</v>
      </c>
      <c r="G641" s="186" t="s">
        <v>249</v>
      </c>
      <c r="H641" s="187">
        <v>195</v>
      </c>
      <c r="I641" s="188"/>
      <c r="J641" s="189">
        <f>ROUND(I641*H641,2)</f>
        <v>0</v>
      </c>
      <c r="K641" s="190"/>
      <c r="L641" s="39"/>
      <c r="M641" s="191" t="s">
        <v>1</v>
      </c>
      <c r="N641" s="192" t="s">
        <v>39</v>
      </c>
      <c r="O641" s="71"/>
      <c r="P641" s="193">
        <f>O641*H641</f>
        <v>0</v>
      </c>
      <c r="Q641" s="193">
        <v>0</v>
      </c>
      <c r="R641" s="193">
        <f>Q641*H641</f>
        <v>0</v>
      </c>
      <c r="S641" s="193">
        <v>0</v>
      </c>
      <c r="T641" s="194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95" t="s">
        <v>262</v>
      </c>
      <c r="AT641" s="195" t="s">
        <v>143</v>
      </c>
      <c r="AU641" s="195" t="s">
        <v>148</v>
      </c>
      <c r="AY641" s="17" t="s">
        <v>140</v>
      </c>
      <c r="BE641" s="196">
        <f>IF(N641="základní",J641,0)</f>
        <v>0</v>
      </c>
      <c r="BF641" s="196">
        <f>IF(N641="snížená",J641,0)</f>
        <v>0</v>
      </c>
      <c r="BG641" s="196">
        <f>IF(N641="zákl. přenesená",J641,0)</f>
        <v>0</v>
      </c>
      <c r="BH641" s="196">
        <f>IF(N641="sníž. přenesená",J641,0)</f>
        <v>0</v>
      </c>
      <c r="BI641" s="196">
        <f>IF(N641="nulová",J641,0)</f>
        <v>0</v>
      </c>
      <c r="BJ641" s="17" t="s">
        <v>148</v>
      </c>
      <c r="BK641" s="196">
        <f>ROUND(I641*H641,2)</f>
        <v>0</v>
      </c>
      <c r="BL641" s="17" t="s">
        <v>262</v>
      </c>
      <c r="BM641" s="195" t="s">
        <v>1033</v>
      </c>
    </row>
    <row r="642" spans="1:65" s="14" customFormat="1" ht="11.25">
      <c r="B642" s="208"/>
      <c r="C642" s="209"/>
      <c r="D642" s="199" t="s">
        <v>150</v>
      </c>
      <c r="E642" s="210" t="s">
        <v>1</v>
      </c>
      <c r="F642" s="211" t="s">
        <v>1034</v>
      </c>
      <c r="G642" s="209"/>
      <c r="H642" s="212">
        <v>195</v>
      </c>
      <c r="I642" s="213"/>
      <c r="J642" s="209"/>
      <c r="K642" s="209"/>
      <c r="L642" s="214"/>
      <c r="M642" s="215"/>
      <c r="N642" s="216"/>
      <c r="O642" s="216"/>
      <c r="P642" s="216"/>
      <c r="Q642" s="216"/>
      <c r="R642" s="216"/>
      <c r="S642" s="216"/>
      <c r="T642" s="217"/>
      <c r="AT642" s="218" t="s">
        <v>150</v>
      </c>
      <c r="AU642" s="218" t="s">
        <v>148</v>
      </c>
      <c r="AV642" s="14" t="s">
        <v>148</v>
      </c>
      <c r="AW642" s="14" t="s">
        <v>31</v>
      </c>
      <c r="AX642" s="14" t="s">
        <v>81</v>
      </c>
      <c r="AY642" s="218" t="s">
        <v>140</v>
      </c>
    </row>
    <row r="643" spans="1:65" s="2" customFormat="1" ht="24.2" customHeight="1">
      <c r="A643" s="34"/>
      <c r="B643" s="35"/>
      <c r="C643" s="219" t="s">
        <v>1035</v>
      </c>
      <c r="D643" s="219" t="s">
        <v>158</v>
      </c>
      <c r="E643" s="220" t="s">
        <v>1036</v>
      </c>
      <c r="F643" s="221" t="s">
        <v>1037</v>
      </c>
      <c r="G643" s="222" t="s">
        <v>249</v>
      </c>
      <c r="H643" s="223">
        <v>112.8</v>
      </c>
      <c r="I643" s="224"/>
      <c r="J643" s="225">
        <f>ROUND(I643*H643,2)</f>
        <v>0</v>
      </c>
      <c r="K643" s="226"/>
      <c r="L643" s="227"/>
      <c r="M643" s="228" t="s">
        <v>1</v>
      </c>
      <c r="N643" s="229" t="s">
        <v>39</v>
      </c>
      <c r="O643" s="71"/>
      <c r="P643" s="193">
        <f>O643*H643</f>
        <v>0</v>
      </c>
      <c r="Q643" s="193">
        <v>1.0000000000000001E-5</v>
      </c>
      <c r="R643" s="193">
        <f>Q643*H643</f>
        <v>1.1280000000000001E-3</v>
      </c>
      <c r="S643" s="193">
        <v>0</v>
      </c>
      <c r="T643" s="194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95" t="s">
        <v>349</v>
      </c>
      <c r="AT643" s="195" t="s">
        <v>158</v>
      </c>
      <c r="AU643" s="195" t="s">
        <v>148</v>
      </c>
      <c r="AY643" s="17" t="s">
        <v>140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7" t="s">
        <v>148</v>
      </c>
      <c r="BK643" s="196">
        <f>ROUND(I643*H643,2)</f>
        <v>0</v>
      </c>
      <c r="BL643" s="17" t="s">
        <v>262</v>
      </c>
      <c r="BM643" s="195" t="s">
        <v>1038</v>
      </c>
    </row>
    <row r="644" spans="1:65" s="13" customFormat="1" ht="11.25">
      <c r="B644" s="197"/>
      <c r="C644" s="198"/>
      <c r="D644" s="199" t="s">
        <v>150</v>
      </c>
      <c r="E644" s="200" t="s">
        <v>1</v>
      </c>
      <c r="F644" s="201" t="s">
        <v>1039</v>
      </c>
      <c r="G644" s="198"/>
      <c r="H644" s="200" t="s">
        <v>1</v>
      </c>
      <c r="I644" s="202"/>
      <c r="J644" s="198"/>
      <c r="K644" s="198"/>
      <c r="L644" s="203"/>
      <c r="M644" s="204"/>
      <c r="N644" s="205"/>
      <c r="O644" s="205"/>
      <c r="P644" s="205"/>
      <c r="Q644" s="205"/>
      <c r="R644" s="205"/>
      <c r="S644" s="205"/>
      <c r="T644" s="206"/>
      <c r="AT644" s="207" t="s">
        <v>150</v>
      </c>
      <c r="AU644" s="207" t="s">
        <v>148</v>
      </c>
      <c r="AV644" s="13" t="s">
        <v>81</v>
      </c>
      <c r="AW644" s="13" t="s">
        <v>31</v>
      </c>
      <c r="AX644" s="13" t="s">
        <v>73</v>
      </c>
      <c r="AY644" s="207" t="s">
        <v>140</v>
      </c>
    </row>
    <row r="645" spans="1:65" s="13" customFormat="1" ht="11.25">
      <c r="B645" s="197"/>
      <c r="C645" s="198"/>
      <c r="D645" s="199" t="s">
        <v>150</v>
      </c>
      <c r="E645" s="200" t="s">
        <v>1</v>
      </c>
      <c r="F645" s="201" t="s">
        <v>187</v>
      </c>
      <c r="G645" s="198"/>
      <c r="H645" s="200" t="s">
        <v>1</v>
      </c>
      <c r="I645" s="202"/>
      <c r="J645" s="198"/>
      <c r="K645" s="198"/>
      <c r="L645" s="203"/>
      <c r="M645" s="204"/>
      <c r="N645" s="205"/>
      <c r="O645" s="205"/>
      <c r="P645" s="205"/>
      <c r="Q645" s="205"/>
      <c r="R645" s="205"/>
      <c r="S645" s="205"/>
      <c r="T645" s="206"/>
      <c r="AT645" s="207" t="s">
        <v>150</v>
      </c>
      <c r="AU645" s="207" t="s">
        <v>148</v>
      </c>
      <c r="AV645" s="13" t="s">
        <v>81</v>
      </c>
      <c r="AW645" s="13" t="s">
        <v>31</v>
      </c>
      <c r="AX645" s="13" t="s">
        <v>73</v>
      </c>
      <c r="AY645" s="207" t="s">
        <v>140</v>
      </c>
    </row>
    <row r="646" spans="1:65" s="14" customFormat="1" ht="11.25">
      <c r="B646" s="208"/>
      <c r="C646" s="209"/>
      <c r="D646" s="199" t="s">
        <v>150</v>
      </c>
      <c r="E646" s="210" t="s">
        <v>1</v>
      </c>
      <c r="F646" s="211" t="s">
        <v>371</v>
      </c>
      <c r="G646" s="209"/>
      <c r="H646" s="212">
        <v>36</v>
      </c>
      <c r="I646" s="213"/>
      <c r="J646" s="209"/>
      <c r="K646" s="209"/>
      <c r="L646" s="214"/>
      <c r="M646" s="215"/>
      <c r="N646" s="216"/>
      <c r="O646" s="216"/>
      <c r="P646" s="216"/>
      <c r="Q646" s="216"/>
      <c r="R646" s="216"/>
      <c r="S646" s="216"/>
      <c r="T646" s="217"/>
      <c r="AT646" s="218" t="s">
        <v>150</v>
      </c>
      <c r="AU646" s="218" t="s">
        <v>148</v>
      </c>
      <c r="AV646" s="14" t="s">
        <v>148</v>
      </c>
      <c r="AW646" s="14" t="s">
        <v>31</v>
      </c>
      <c r="AX646" s="14" t="s">
        <v>73</v>
      </c>
      <c r="AY646" s="218" t="s">
        <v>140</v>
      </c>
    </row>
    <row r="647" spans="1:65" s="13" customFormat="1" ht="11.25">
      <c r="B647" s="197"/>
      <c r="C647" s="198"/>
      <c r="D647" s="199" t="s">
        <v>150</v>
      </c>
      <c r="E647" s="200" t="s">
        <v>1</v>
      </c>
      <c r="F647" s="201" t="s">
        <v>195</v>
      </c>
      <c r="G647" s="198"/>
      <c r="H647" s="200" t="s">
        <v>1</v>
      </c>
      <c r="I647" s="202"/>
      <c r="J647" s="198"/>
      <c r="K647" s="198"/>
      <c r="L647" s="203"/>
      <c r="M647" s="204"/>
      <c r="N647" s="205"/>
      <c r="O647" s="205"/>
      <c r="P647" s="205"/>
      <c r="Q647" s="205"/>
      <c r="R647" s="205"/>
      <c r="S647" s="205"/>
      <c r="T647" s="206"/>
      <c r="AT647" s="207" t="s">
        <v>150</v>
      </c>
      <c r="AU647" s="207" t="s">
        <v>148</v>
      </c>
      <c r="AV647" s="13" t="s">
        <v>81</v>
      </c>
      <c r="AW647" s="13" t="s">
        <v>31</v>
      </c>
      <c r="AX647" s="13" t="s">
        <v>73</v>
      </c>
      <c r="AY647" s="207" t="s">
        <v>140</v>
      </c>
    </row>
    <row r="648" spans="1:65" s="14" customFormat="1" ht="11.25">
      <c r="B648" s="208"/>
      <c r="C648" s="209"/>
      <c r="D648" s="199" t="s">
        <v>150</v>
      </c>
      <c r="E648" s="210" t="s">
        <v>1</v>
      </c>
      <c r="F648" s="211" t="s">
        <v>215</v>
      </c>
      <c r="G648" s="209"/>
      <c r="H648" s="212">
        <v>10</v>
      </c>
      <c r="I648" s="213"/>
      <c r="J648" s="209"/>
      <c r="K648" s="209"/>
      <c r="L648" s="214"/>
      <c r="M648" s="215"/>
      <c r="N648" s="216"/>
      <c r="O648" s="216"/>
      <c r="P648" s="216"/>
      <c r="Q648" s="216"/>
      <c r="R648" s="216"/>
      <c r="S648" s="216"/>
      <c r="T648" s="217"/>
      <c r="AT648" s="218" t="s">
        <v>150</v>
      </c>
      <c r="AU648" s="218" t="s">
        <v>148</v>
      </c>
      <c r="AV648" s="14" t="s">
        <v>148</v>
      </c>
      <c r="AW648" s="14" t="s">
        <v>31</v>
      </c>
      <c r="AX648" s="14" t="s">
        <v>73</v>
      </c>
      <c r="AY648" s="218" t="s">
        <v>140</v>
      </c>
    </row>
    <row r="649" spans="1:65" s="13" customFormat="1" ht="11.25">
      <c r="B649" s="197"/>
      <c r="C649" s="198"/>
      <c r="D649" s="199" t="s">
        <v>150</v>
      </c>
      <c r="E649" s="200" t="s">
        <v>1</v>
      </c>
      <c r="F649" s="201" t="s">
        <v>197</v>
      </c>
      <c r="G649" s="198"/>
      <c r="H649" s="200" t="s">
        <v>1</v>
      </c>
      <c r="I649" s="202"/>
      <c r="J649" s="198"/>
      <c r="K649" s="198"/>
      <c r="L649" s="203"/>
      <c r="M649" s="204"/>
      <c r="N649" s="205"/>
      <c r="O649" s="205"/>
      <c r="P649" s="205"/>
      <c r="Q649" s="205"/>
      <c r="R649" s="205"/>
      <c r="S649" s="205"/>
      <c r="T649" s="206"/>
      <c r="AT649" s="207" t="s">
        <v>150</v>
      </c>
      <c r="AU649" s="207" t="s">
        <v>148</v>
      </c>
      <c r="AV649" s="13" t="s">
        <v>81</v>
      </c>
      <c r="AW649" s="13" t="s">
        <v>31</v>
      </c>
      <c r="AX649" s="13" t="s">
        <v>73</v>
      </c>
      <c r="AY649" s="207" t="s">
        <v>140</v>
      </c>
    </row>
    <row r="650" spans="1:65" s="14" customFormat="1" ht="11.25">
      <c r="B650" s="208"/>
      <c r="C650" s="209"/>
      <c r="D650" s="199" t="s">
        <v>150</v>
      </c>
      <c r="E650" s="210" t="s">
        <v>1</v>
      </c>
      <c r="F650" s="211" t="s">
        <v>215</v>
      </c>
      <c r="G650" s="209"/>
      <c r="H650" s="212">
        <v>10</v>
      </c>
      <c r="I650" s="213"/>
      <c r="J650" s="209"/>
      <c r="K650" s="209"/>
      <c r="L650" s="214"/>
      <c r="M650" s="215"/>
      <c r="N650" s="216"/>
      <c r="O650" s="216"/>
      <c r="P650" s="216"/>
      <c r="Q650" s="216"/>
      <c r="R650" s="216"/>
      <c r="S650" s="216"/>
      <c r="T650" s="217"/>
      <c r="AT650" s="218" t="s">
        <v>150</v>
      </c>
      <c r="AU650" s="218" t="s">
        <v>148</v>
      </c>
      <c r="AV650" s="14" t="s">
        <v>148</v>
      </c>
      <c r="AW650" s="14" t="s">
        <v>31</v>
      </c>
      <c r="AX650" s="14" t="s">
        <v>73</v>
      </c>
      <c r="AY650" s="218" t="s">
        <v>140</v>
      </c>
    </row>
    <row r="651" spans="1:65" s="13" customFormat="1" ht="11.25">
      <c r="B651" s="197"/>
      <c r="C651" s="198"/>
      <c r="D651" s="199" t="s">
        <v>150</v>
      </c>
      <c r="E651" s="200" t="s">
        <v>1</v>
      </c>
      <c r="F651" s="201" t="s">
        <v>1040</v>
      </c>
      <c r="G651" s="198"/>
      <c r="H651" s="200" t="s">
        <v>1</v>
      </c>
      <c r="I651" s="202"/>
      <c r="J651" s="198"/>
      <c r="K651" s="198"/>
      <c r="L651" s="203"/>
      <c r="M651" s="204"/>
      <c r="N651" s="205"/>
      <c r="O651" s="205"/>
      <c r="P651" s="205"/>
      <c r="Q651" s="205"/>
      <c r="R651" s="205"/>
      <c r="S651" s="205"/>
      <c r="T651" s="206"/>
      <c r="AT651" s="207" t="s">
        <v>150</v>
      </c>
      <c r="AU651" s="207" t="s">
        <v>148</v>
      </c>
      <c r="AV651" s="13" t="s">
        <v>81</v>
      </c>
      <c r="AW651" s="13" t="s">
        <v>31</v>
      </c>
      <c r="AX651" s="13" t="s">
        <v>73</v>
      </c>
      <c r="AY651" s="207" t="s">
        <v>140</v>
      </c>
    </row>
    <row r="652" spans="1:65" s="13" customFormat="1" ht="11.25">
      <c r="B652" s="197"/>
      <c r="C652" s="198"/>
      <c r="D652" s="199" t="s">
        <v>150</v>
      </c>
      <c r="E652" s="200" t="s">
        <v>1</v>
      </c>
      <c r="F652" s="201" t="s">
        <v>197</v>
      </c>
      <c r="G652" s="198"/>
      <c r="H652" s="200" t="s">
        <v>1</v>
      </c>
      <c r="I652" s="202"/>
      <c r="J652" s="198"/>
      <c r="K652" s="198"/>
      <c r="L652" s="203"/>
      <c r="M652" s="204"/>
      <c r="N652" s="205"/>
      <c r="O652" s="205"/>
      <c r="P652" s="205"/>
      <c r="Q652" s="205"/>
      <c r="R652" s="205"/>
      <c r="S652" s="205"/>
      <c r="T652" s="206"/>
      <c r="AT652" s="207" t="s">
        <v>150</v>
      </c>
      <c r="AU652" s="207" t="s">
        <v>148</v>
      </c>
      <c r="AV652" s="13" t="s">
        <v>81</v>
      </c>
      <c r="AW652" s="13" t="s">
        <v>31</v>
      </c>
      <c r="AX652" s="13" t="s">
        <v>73</v>
      </c>
      <c r="AY652" s="207" t="s">
        <v>140</v>
      </c>
    </row>
    <row r="653" spans="1:65" s="14" customFormat="1" ht="11.25">
      <c r="B653" s="208"/>
      <c r="C653" s="209"/>
      <c r="D653" s="199" t="s">
        <v>150</v>
      </c>
      <c r="E653" s="210" t="s">
        <v>1</v>
      </c>
      <c r="F653" s="211" t="s">
        <v>215</v>
      </c>
      <c r="G653" s="209"/>
      <c r="H653" s="212">
        <v>10</v>
      </c>
      <c r="I653" s="213"/>
      <c r="J653" s="209"/>
      <c r="K653" s="209"/>
      <c r="L653" s="214"/>
      <c r="M653" s="215"/>
      <c r="N653" s="216"/>
      <c r="O653" s="216"/>
      <c r="P653" s="216"/>
      <c r="Q653" s="216"/>
      <c r="R653" s="216"/>
      <c r="S653" s="216"/>
      <c r="T653" s="217"/>
      <c r="AT653" s="218" t="s">
        <v>150</v>
      </c>
      <c r="AU653" s="218" t="s">
        <v>148</v>
      </c>
      <c r="AV653" s="14" t="s">
        <v>148</v>
      </c>
      <c r="AW653" s="14" t="s">
        <v>31</v>
      </c>
      <c r="AX653" s="14" t="s">
        <v>73</v>
      </c>
      <c r="AY653" s="218" t="s">
        <v>140</v>
      </c>
    </row>
    <row r="654" spans="1:65" s="13" customFormat="1" ht="11.25">
      <c r="B654" s="197"/>
      <c r="C654" s="198"/>
      <c r="D654" s="199" t="s">
        <v>150</v>
      </c>
      <c r="E654" s="200" t="s">
        <v>1</v>
      </c>
      <c r="F654" s="201" t="s">
        <v>193</v>
      </c>
      <c r="G654" s="198"/>
      <c r="H654" s="200" t="s">
        <v>1</v>
      </c>
      <c r="I654" s="202"/>
      <c r="J654" s="198"/>
      <c r="K654" s="198"/>
      <c r="L654" s="203"/>
      <c r="M654" s="204"/>
      <c r="N654" s="205"/>
      <c r="O654" s="205"/>
      <c r="P654" s="205"/>
      <c r="Q654" s="205"/>
      <c r="R654" s="205"/>
      <c r="S654" s="205"/>
      <c r="T654" s="206"/>
      <c r="AT654" s="207" t="s">
        <v>150</v>
      </c>
      <c r="AU654" s="207" t="s">
        <v>148</v>
      </c>
      <c r="AV654" s="13" t="s">
        <v>81</v>
      </c>
      <c r="AW654" s="13" t="s">
        <v>31</v>
      </c>
      <c r="AX654" s="13" t="s">
        <v>73</v>
      </c>
      <c r="AY654" s="207" t="s">
        <v>140</v>
      </c>
    </row>
    <row r="655" spans="1:65" s="14" customFormat="1" ht="11.25">
      <c r="B655" s="208"/>
      <c r="C655" s="209"/>
      <c r="D655" s="199" t="s">
        <v>150</v>
      </c>
      <c r="E655" s="210" t="s">
        <v>1</v>
      </c>
      <c r="F655" s="211" t="s">
        <v>253</v>
      </c>
      <c r="G655" s="209"/>
      <c r="H655" s="212">
        <v>14</v>
      </c>
      <c r="I655" s="213"/>
      <c r="J655" s="209"/>
      <c r="K655" s="209"/>
      <c r="L655" s="214"/>
      <c r="M655" s="215"/>
      <c r="N655" s="216"/>
      <c r="O655" s="216"/>
      <c r="P655" s="216"/>
      <c r="Q655" s="216"/>
      <c r="R655" s="216"/>
      <c r="S655" s="216"/>
      <c r="T655" s="217"/>
      <c r="AT655" s="218" t="s">
        <v>150</v>
      </c>
      <c r="AU655" s="218" t="s">
        <v>148</v>
      </c>
      <c r="AV655" s="14" t="s">
        <v>148</v>
      </c>
      <c r="AW655" s="14" t="s">
        <v>31</v>
      </c>
      <c r="AX655" s="14" t="s">
        <v>73</v>
      </c>
      <c r="AY655" s="218" t="s">
        <v>140</v>
      </c>
    </row>
    <row r="656" spans="1:65" s="13" customFormat="1" ht="11.25">
      <c r="B656" s="197"/>
      <c r="C656" s="198"/>
      <c r="D656" s="199" t="s">
        <v>150</v>
      </c>
      <c r="E656" s="200" t="s">
        <v>1</v>
      </c>
      <c r="F656" s="201" t="s">
        <v>191</v>
      </c>
      <c r="G656" s="198"/>
      <c r="H656" s="200" t="s">
        <v>1</v>
      </c>
      <c r="I656" s="202"/>
      <c r="J656" s="198"/>
      <c r="K656" s="198"/>
      <c r="L656" s="203"/>
      <c r="M656" s="204"/>
      <c r="N656" s="205"/>
      <c r="O656" s="205"/>
      <c r="P656" s="205"/>
      <c r="Q656" s="205"/>
      <c r="R656" s="205"/>
      <c r="S656" s="205"/>
      <c r="T656" s="206"/>
      <c r="AT656" s="207" t="s">
        <v>150</v>
      </c>
      <c r="AU656" s="207" t="s">
        <v>148</v>
      </c>
      <c r="AV656" s="13" t="s">
        <v>81</v>
      </c>
      <c r="AW656" s="13" t="s">
        <v>31</v>
      </c>
      <c r="AX656" s="13" t="s">
        <v>73</v>
      </c>
      <c r="AY656" s="207" t="s">
        <v>140</v>
      </c>
    </row>
    <row r="657" spans="1:65" s="14" customFormat="1" ht="11.25">
      <c r="B657" s="208"/>
      <c r="C657" s="209"/>
      <c r="D657" s="199" t="s">
        <v>150</v>
      </c>
      <c r="E657" s="210" t="s">
        <v>1</v>
      </c>
      <c r="F657" s="211" t="s">
        <v>176</v>
      </c>
      <c r="G657" s="209"/>
      <c r="H657" s="212">
        <v>6</v>
      </c>
      <c r="I657" s="213"/>
      <c r="J657" s="209"/>
      <c r="K657" s="209"/>
      <c r="L657" s="214"/>
      <c r="M657" s="215"/>
      <c r="N657" s="216"/>
      <c r="O657" s="216"/>
      <c r="P657" s="216"/>
      <c r="Q657" s="216"/>
      <c r="R657" s="216"/>
      <c r="S657" s="216"/>
      <c r="T657" s="217"/>
      <c r="AT657" s="218" t="s">
        <v>150</v>
      </c>
      <c r="AU657" s="218" t="s">
        <v>148</v>
      </c>
      <c r="AV657" s="14" t="s">
        <v>148</v>
      </c>
      <c r="AW657" s="14" t="s">
        <v>31</v>
      </c>
      <c r="AX657" s="14" t="s">
        <v>73</v>
      </c>
      <c r="AY657" s="218" t="s">
        <v>140</v>
      </c>
    </row>
    <row r="658" spans="1:65" s="13" customFormat="1" ht="11.25">
      <c r="B658" s="197"/>
      <c r="C658" s="198"/>
      <c r="D658" s="199" t="s">
        <v>150</v>
      </c>
      <c r="E658" s="200" t="s">
        <v>1</v>
      </c>
      <c r="F658" s="201" t="s">
        <v>189</v>
      </c>
      <c r="G658" s="198"/>
      <c r="H658" s="200" t="s">
        <v>1</v>
      </c>
      <c r="I658" s="202"/>
      <c r="J658" s="198"/>
      <c r="K658" s="198"/>
      <c r="L658" s="203"/>
      <c r="M658" s="204"/>
      <c r="N658" s="205"/>
      <c r="O658" s="205"/>
      <c r="P658" s="205"/>
      <c r="Q658" s="205"/>
      <c r="R658" s="205"/>
      <c r="S658" s="205"/>
      <c r="T658" s="206"/>
      <c r="AT658" s="207" t="s">
        <v>150</v>
      </c>
      <c r="AU658" s="207" t="s">
        <v>148</v>
      </c>
      <c r="AV658" s="13" t="s">
        <v>81</v>
      </c>
      <c r="AW658" s="13" t="s">
        <v>31</v>
      </c>
      <c r="AX658" s="13" t="s">
        <v>73</v>
      </c>
      <c r="AY658" s="207" t="s">
        <v>140</v>
      </c>
    </row>
    <row r="659" spans="1:65" s="14" customFormat="1" ht="11.25">
      <c r="B659" s="208"/>
      <c r="C659" s="209"/>
      <c r="D659" s="199" t="s">
        <v>150</v>
      </c>
      <c r="E659" s="210" t="s">
        <v>1</v>
      </c>
      <c r="F659" s="211" t="s">
        <v>161</v>
      </c>
      <c r="G659" s="209"/>
      <c r="H659" s="212">
        <v>8</v>
      </c>
      <c r="I659" s="213"/>
      <c r="J659" s="209"/>
      <c r="K659" s="209"/>
      <c r="L659" s="214"/>
      <c r="M659" s="215"/>
      <c r="N659" s="216"/>
      <c r="O659" s="216"/>
      <c r="P659" s="216"/>
      <c r="Q659" s="216"/>
      <c r="R659" s="216"/>
      <c r="S659" s="216"/>
      <c r="T659" s="217"/>
      <c r="AT659" s="218" t="s">
        <v>150</v>
      </c>
      <c r="AU659" s="218" t="s">
        <v>148</v>
      </c>
      <c r="AV659" s="14" t="s">
        <v>148</v>
      </c>
      <c r="AW659" s="14" t="s">
        <v>31</v>
      </c>
      <c r="AX659" s="14" t="s">
        <v>73</v>
      </c>
      <c r="AY659" s="218" t="s">
        <v>140</v>
      </c>
    </row>
    <row r="660" spans="1:65" s="15" customFormat="1" ht="11.25">
      <c r="B660" s="230"/>
      <c r="C660" s="231"/>
      <c r="D660" s="199" t="s">
        <v>150</v>
      </c>
      <c r="E660" s="232" t="s">
        <v>1</v>
      </c>
      <c r="F660" s="233" t="s">
        <v>201</v>
      </c>
      <c r="G660" s="231"/>
      <c r="H660" s="234">
        <v>94</v>
      </c>
      <c r="I660" s="235"/>
      <c r="J660" s="231"/>
      <c r="K660" s="231"/>
      <c r="L660" s="236"/>
      <c r="M660" s="237"/>
      <c r="N660" s="238"/>
      <c r="O660" s="238"/>
      <c r="P660" s="238"/>
      <c r="Q660" s="238"/>
      <c r="R660" s="238"/>
      <c r="S660" s="238"/>
      <c r="T660" s="239"/>
      <c r="AT660" s="240" t="s">
        <v>150</v>
      </c>
      <c r="AU660" s="240" t="s">
        <v>148</v>
      </c>
      <c r="AV660" s="15" t="s">
        <v>147</v>
      </c>
      <c r="AW660" s="15" t="s">
        <v>31</v>
      </c>
      <c r="AX660" s="15" t="s">
        <v>81</v>
      </c>
      <c r="AY660" s="240" t="s">
        <v>140</v>
      </c>
    </row>
    <row r="661" spans="1:65" s="14" customFormat="1" ht="11.25">
      <c r="B661" s="208"/>
      <c r="C661" s="209"/>
      <c r="D661" s="199" t="s">
        <v>150</v>
      </c>
      <c r="E661" s="209"/>
      <c r="F661" s="211" t="s">
        <v>1041</v>
      </c>
      <c r="G661" s="209"/>
      <c r="H661" s="212">
        <v>112.8</v>
      </c>
      <c r="I661" s="213"/>
      <c r="J661" s="209"/>
      <c r="K661" s="209"/>
      <c r="L661" s="214"/>
      <c r="M661" s="215"/>
      <c r="N661" s="216"/>
      <c r="O661" s="216"/>
      <c r="P661" s="216"/>
      <c r="Q661" s="216"/>
      <c r="R661" s="216"/>
      <c r="S661" s="216"/>
      <c r="T661" s="217"/>
      <c r="AT661" s="218" t="s">
        <v>150</v>
      </c>
      <c r="AU661" s="218" t="s">
        <v>148</v>
      </c>
      <c r="AV661" s="14" t="s">
        <v>148</v>
      </c>
      <c r="AW661" s="14" t="s">
        <v>4</v>
      </c>
      <c r="AX661" s="14" t="s">
        <v>81</v>
      </c>
      <c r="AY661" s="218" t="s">
        <v>140</v>
      </c>
    </row>
    <row r="662" spans="1:65" s="2" customFormat="1" ht="24.2" customHeight="1">
      <c r="A662" s="34"/>
      <c r="B662" s="35"/>
      <c r="C662" s="219" t="s">
        <v>1042</v>
      </c>
      <c r="D662" s="219" t="s">
        <v>158</v>
      </c>
      <c r="E662" s="220" t="s">
        <v>1043</v>
      </c>
      <c r="F662" s="221" t="s">
        <v>1044</v>
      </c>
      <c r="G662" s="222" t="s">
        <v>249</v>
      </c>
      <c r="H662" s="223">
        <v>121.2</v>
      </c>
      <c r="I662" s="224"/>
      <c r="J662" s="225">
        <f>ROUND(I662*H662,2)</f>
        <v>0</v>
      </c>
      <c r="K662" s="226"/>
      <c r="L662" s="227"/>
      <c r="M662" s="228" t="s">
        <v>1</v>
      </c>
      <c r="N662" s="229" t="s">
        <v>39</v>
      </c>
      <c r="O662" s="71"/>
      <c r="P662" s="193">
        <f>O662*H662</f>
        <v>0</v>
      </c>
      <c r="Q662" s="193">
        <v>1.0000000000000001E-5</v>
      </c>
      <c r="R662" s="193">
        <f>Q662*H662</f>
        <v>1.2120000000000002E-3</v>
      </c>
      <c r="S662" s="193">
        <v>0</v>
      </c>
      <c r="T662" s="194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95" t="s">
        <v>349</v>
      </c>
      <c r="AT662" s="195" t="s">
        <v>158</v>
      </c>
      <c r="AU662" s="195" t="s">
        <v>148</v>
      </c>
      <c r="AY662" s="17" t="s">
        <v>140</v>
      </c>
      <c r="BE662" s="196">
        <f>IF(N662="základní",J662,0)</f>
        <v>0</v>
      </c>
      <c r="BF662" s="196">
        <f>IF(N662="snížená",J662,0)</f>
        <v>0</v>
      </c>
      <c r="BG662" s="196">
        <f>IF(N662="zákl. přenesená",J662,0)</f>
        <v>0</v>
      </c>
      <c r="BH662" s="196">
        <f>IF(N662="sníž. přenesená",J662,0)</f>
        <v>0</v>
      </c>
      <c r="BI662" s="196">
        <f>IF(N662="nulová",J662,0)</f>
        <v>0</v>
      </c>
      <c r="BJ662" s="17" t="s">
        <v>148</v>
      </c>
      <c r="BK662" s="196">
        <f>ROUND(I662*H662,2)</f>
        <v>0</v>
      </c>
      <c r="BL662" s="17" t="s">
        <v>262</v>
      </c>
      <c r="BM662" s="195" t="s">
        <v>1045</v>
      </c>
    </row>
    <row r="663" spans="1:65" s="13" customFormat="1" ht="11.25">
      <c r="B663" s="197"/>
      <c r="C663" s="198"/>
      <c r="D663" s="199" t="s">
        <v>150</v>
      </c>
      <c r="E663" s="200" t="s">
        <v>1</v>
      </c>
      <c r="F663" s="201" t="s">
        <v>1046</v>
      </c>
      <c r="G663" s="198"/>
      <c r="H663" s="200" t="s">
        <v>1</v>
      </c>
      <c r="I663" s="202"/>
      <c r="J663" s="198"/>
      <c r="K663" s="198"/>
      <c r="L663" s="203"/>
      <c r="M663" s="204"/>
      <c r="N663" s="205"/>
      <c r="O663" s="205"/>
      <c r="P663" s="205"/>
      <c r="Q663" s="205"/>
      <c r="R663" s="205"/>
      <c r="S663" s="205"/>
      <c r="T663" s="206"/>
      <c r="AT663" s="207" t="s">
        <v>150</v>
      </c>
      <c r="AU663" s="207" t="s">
        <v>148</v>
      </c>
      <c r="AV663" s="13" t="s">
        <v>81</v>
      </c>
      <c r="AW663" s="13" t="s">
        <v>31</v>
      </c>
      <c r="AX663" s="13" t="s">
        <v>73</v>
      </c>
      <c r="AY663" s="207" t="s">
        <v>140</v>
      </c>
    </row>
    <row r="664" spans="1:65" s="13" customFormat="1" ht="11.25">
      <c r="B664" s="197"/>
      <c r="C664" s="198"/>
      <c r="D664" s="199" t="s">
        <v>150</v>
      </c>
      <c r="E664" s="200" t="s">
        <v>1</v>
      </c>
      <c r="F664" s="201" t="s">
        <v>1047</v>
      </c>
      <c r="G664" s="198"/>
      <c r="H664" s="200" t="s">
        <v>1</v>
      </c>
      <c r="I664" s="202"/>
      <c r="J664" s="198"/>
      <c r="K664" s="198"/>
      <c r="L664" s="203"/>
      <c r="M664" s="204"/>
      <c r="N664" s="205"/>
      <c r="O664" s="205"/>
      <c r="P664" s="205"/>
      <c r="Q664" s="205"/>
      <c r="R664" s="205"/>
      <c r="S664" s="205"/>
      <c r="T664" s="206"/>
      <c r="AT664" s="207" t="s">
        <v>150</v>
      </c>
      <c r="AU664" s="207" t="s">
        <v>148</v>
      </c>
      <c r="AV664" s="13" t="s">
        <v>81</v>
      </c>
      <c r="AW664" s="13" t="s">
        <v>31</v>
      </c>
      <c r="AX664" s="13" t="s">
        <v>73</v>
      </c>
      <c r="AY664" s="207" t="s">
        <v>140</v>
      </c>
    </row>
    <row r="665" spans="1:65" s="14" customFormat="1" ht="11.25">
      <c r="B665" s="208"/>
      <c r="C665" s="209"/>
      <c r="D665" s="199" t="s">
        <v>150</v>
      </c>
      <c r="E665" s="210" t="s">
        <v>1</v>
      </c>
      <c r="F665" s="211" t="s">
        <v>176</v>
      </c>
      <c r="G665" s="209"/>
      <c r="H665" s="212">
        <v>6</v>
      </c>
      <c r="I665" s="213"/>
      <c r="J665" s="209"/>
      <c r="K665" s="209"/>
      <c r="L665" s="214"/>
      <c r="M665" s="215"/>
      <c r="N665" s="216"/>
      <c r="O665" s="216"/>
      <c r="P665" s="216"/>
      <c r="Q665" s="216"/>
      <c r="R665" s="216"/>
      <c r="S665" s="216"/>
      <c r="T665" s="217"/>
      <c r="AT665" s="218" t="s">
        <v>150</v>
      </c>
      <c r="AU665" s="218" t="s">
        <v>148</v>
      </c>
      <c r="AV665" s="14" t="s">
        <v>148</v>
      </c>
      <c r="AW665" s="14" t="s">
        <v>31</v>
      </c>
      <c r="AX665" s="14" t="s">
        <v>73</v>
      </c>
      <c r="AY665" s="218" t="s">
        <v>140</v>
      </c>
    </row>
    <row r="666" spans="1:65" s="13" customFormat="1" ht="11.25">
      <c r="B666" s="197"/>
      <c r="C666" s="198"/>
      <c r="D666" s="199" t="s">
        <v>150</v>
      </c>
      <c r="E666" s="200" t="s">
        <v>1</v>
      </c>
      <c r="F666" s="201" t="s">
        <v>1048</v>
      </c>
      <c r="G666" s="198"/>
      <c r="H666" s="200" t="s">
        <v>1</v>
      </c>
      <c r="I666" s="202"/>
      <c r="J666" s="198"/>
      <c r="K666" s="198"/>
      <c r="L666" s="203"/>
      <c r="M666" s="204"/>
      <c r="N666" s="205"/>
      <c r="O666" s="205"/>
      <c r="P666" s="205"/>
      <c r="Q666" s="205"/>
      <c r="R666" s="205"/>
      <c r="S666" s="205"/>
      <c r="T666" s="206"/>
      <c r="AT666" s="207" t="s">
        <v>150</v>
      </c>
      <c r="AU666" s="207" t="s">
        <v>148</v>
      </c>
      <c r="AV666" s="13" t="s">
        <v>81</v>
      </c>
      <c r="AW666" s="13" t="s">
        <v>31</v>
      </c>
      <c r="AX666" s="13" t="s">
        <v>73</v>
      </c>
      <c r="AY666" s="207" t="s">
        <v>140</v>
      </c>
    </row>
    <row r="667" spans="1:65" s="14" customFormat="1" ht="11.25">
      <c r="B667" s="208"/>
      <c r="C667" s="209"/>
      <c r="D667" s="199" t="s">
        <v>150</v>
      </c>
      <c r="E667" s="210" t="s">
        <v>1</v>
      </c>
      <c r="F667" s="211" t="s">
        <v>176</v>
      </c>
      <c r="G667" s="209"/>
      <c r="H667" s="212">
        <v>6</v>
      </c>
      <c r="I667" s="213"/>
      <c r="J667" s="209"/>
      <c r="K667" s="209"/>
      <c r="L667" s="214"/>
      <c r="M667" s="215"/>
      <c r="N667" s="216"/>
      <c r="O667" s="216"/>
      <c r="P667" s="216"/>
      <c r="Q667" s="216"/>
      <c r="R667" s="216"/>
      <c r="S667" s="216"/>
      <c r="T667" s="217"/>
      <c r="AT667" s="218" t="s">
        <v>150</v>
      </c>
      <c r="AU667" s="218" t="s">
        <v>148</v>
      </c>
      <c r="AV667" s="14" t="s">
        <v>148</v>
      </c>
      <c r="AW667" s="14" t="s">
        <v>31</v>
      </c>
      <c r="AX667" s="14" t="s">
        <v>73</v>
      </c>
      <c r="AY667" s="218" t="s">
        <v>140</v>
      </c>
    </row>
    <row r="668" spans="1:65" s="13" customFormat="1" ht="11.25">
      <c r="B668" s="197"/>
      <c r="C668" s="198"/>
      <c r="D668" s="199" t="s">
        <v>150</v>
      </c>
      <c r="E668" s="200" t="s">
        <v>1</v>
      </c>
      <c r="F668" s="201" t="s">
        <v>1049</v>
      </c>
      <c r="G668" s="198"/>
      <c r="H668" s="200" t="s">
        <v>1</v>
      </c>
      <c r="I668" s="202"/>
      <c r="J668" s="198"/>
      <c r="K668" s="198"/>
      <c r="L668" s="203"/>
      <c r="M668" s="204"/>
      <c r="N668" s="205"/>
      <c r="O668" s="205"/>
      <c r="P668" s="205"/>
      <c r="Q668" s="205"/>
      <c r="R668" s="205"/>
      <c r="S668" s="205"/>
      <c r="T668" s="206"/>
      <c r="AT668" s="207" t="s">
        <v>150</v>
      </c>
      <c r="AU668" s="207" t="s">
        <v>148</v>
      </c>
      <c r="AV668" s="13" t="s">
        <v>81</v>
      </c>
      <c r="AW668" s="13" t="s">
        <v>31</v>
      </c>
      <c r="AX668" s="13" t="s">
        <v>73</v>
      </c>
      <c r="AY668" s="207" t="s">
        <v>140</v>
      </c>
    </row>
    <row r="669" spans="1:65" s="14" customFormat="1" ht="11.25">
      <c r="B669" s="208"/>
      <c r="C669" s="209"/>
      <c r="D669" s="199" t="s">
        <v>150</v>
      </c>
      <c r="E669" s="210" t="s">
        <v>1</v>
      </c>
      <c r="F669" s="211" t="s">
        <v>215</v>
      </c>
      <c r="G669" s="209"/>
      <c r="H669" s="212">
        <v>10</v>
      </c>
      <c r="I669" s="213"/>
      <c r="J669" s="209"/>
      <c r="K669" s="209"/>
      <c r="L669" s="214"/>
      <c r="M669" s="215"/>
      <c r="N669" s="216"/>
      <c r="O669" s="216"/>
      <c r="P669" s="216"/>
      <c r="Q669" s="216"/>
      <c r="R669" s="216"/>
      <c r="S669" s="216"/>
      <c r="T669" s="217"/>
      <c r="AT669" s="218" t="s">
        <v>150</v>
      </c>
      <c r="AU669" s="218" t="s">
        <v>148</v>
      </c>
      <c r="AV669" s="14" t="s">
        <v>148</v>
      </c>
      <c r="AW669" s="14" t="s">
        <v>31</v>
      </c>
      <c r="AX669" s="14" t="s">
        <v>73</v>
      </c>
      <c r="AY669" s="218" t="s">
        <v>140</v>
      </c>
    </row>
    <row r="670" spans="1:65" s="13" customFormat="1" ht="11.25">
      <c r="B670" s="197"/>
      <c r="C670" s="198"/>
      <c r="D670" s="199" t="s">
        <v>150</v>
      </c>
      <c r="E670" s="200" t="s">
        <v>1</v>
      </c>
      <c r="F670" s="201" t="s">
        <v>1050</v>
      </c>
      <c r="G670" s="198"/>
      <c r="H670" s="200" t="s">
        <v>1</v>
      </c>
      <c r="I670" s="202"/>
      <c r="J670" s="198"/>
      <c r="K670" s="198"/>
      <c r="L670" s="203"/>
      <c r="M670" s="204"/>
      <c r="N670" s="205"/>
      <c r="O670" s="205"/>
      <c r="P670" s="205"/>
      <c r="Q670" s="205"/>
      <c r="R670" s="205"/>
      <c r="S670" s="205"/>
      <c r="T670" s="206"/>
      <c r="AT670" s="207" t="s">
        <v>150</v>
      </c>
      <c r="AU670" s="207" t="s">
        <v>148</v>
      </c>
      <c r="AV670" s="13" t="s">
        <v>81</v>
      </c>
      <c r="AW670" s="13" t="s">
        <v>31</v>
      </c>
      <c r="AX670" s="13" t="s">
        <v>73</v>
      </c>
      <c r="AY670" s="207" t="s">
        <v>140</v>
      </c>
    </row>
    <row r="671" spans="1:65" s="13" customFormat="1" ht="11.25">
      <c r="B671" s="197"/>
      <c r="C671" s="198"/>
      <c r="D671" s="199" t="s">
        <v>150</v>
      </c>
      <c r="E671" s="200" t="s">
        <v>1</v>
      </c>
      <c r="F671" s="201" t="s">
        <v>187</v>
      </c>
      <c r="G671" s="198"/>
      <c r="H671" s="200" t="s">
        <v>1</v>
      </c>
      <c r="I671" s="202"/>
      <c r="J671" s="198"/>
      <c r="K671" s="198"/>
      <c r="L671" s="203"/>
      <c r="M671" s="204"/>
      <c r="N671" s="205"/>
      <c r="O671" s="205"/>
      <c r="P671" s="205"/>
      <c r="Q671" s="205"/>
      <c r="R671" s="205"/>
      <c r="S671" s="205"/>
      <c r="T671" s="206"/>
      <c r="AT671" s="207" t="s">
        <v>150</v>
      </c>
      <c r="AU671" s="207" t="s">
        <v>148</v>
      </c>
      <c r="AV671" s="13" t="s">
        <v>81</v>
      </c>
      <c r="AW671" s="13" t="s">
        <v>31</v>
      </c>
      <c r="AX671" s="13" t="s">
        <v>73</v>
      </c>
      <c r="AY671" s="207" t="s">
        <v>140</v>
      </c>
    </row>
    <row r="672" spans="1:65" s="14" customFormat="1" ht="11.25">
      <c r="B672" s="208"/>
      <c r="C672" s="209"/>
      <c r="D672" s="199" t="s">
        <v>150</v>
      </c>
      <c r="E672" s="210" t="s">
        <v>1</v>
      </c>
      <c r="F672" s="211" t="s">
        <v>8</v>
      </c>
      <c r="G672" s="209"/>
      <c r="H672" s="212">
        <v>12</v>
      </c>
      <c r="I672" s="213"/>
      <c r="J672" s="209"/>
      <c r="K672" s="209"/>
      <c r="L672" s="214"/>
      <c r="M672" s="215"/>
      <c r="N672" s="216"/>
      <c r="O672" s="216"/>
      <c r="P672" s="216"/>
      <c r="Q672" s="216"/>
      <c r="R672" s="216"/>
      <c r="S672" s="216"/>
      <c r="T672" s="217"/>
      <c r="AT672" s="218" t="s">
        <v>150</v>
      </c>
      <c r="AU672" s="218" t="s">
        <v>148</v>
      </c>
      <c r="AV672" s="14" t="s">
        <v>148</v>
      </c>
      <c r="AW672" s="14" t="s">
        <v>31</v>
      </c>
      <c r="AX672" s="14" t="s">
        <v>73</v>
      </c>
      <c r="AY672" s="218" t="s">
        <v>140</v>
      </c>
    </row>
    <row r="673" spans="1:65" s="13" customFormat="1" ht="11.25">
      <c r="B673" s="197"/>
      <c r="C673" s="198"/>
      <c r="D673" s="199" t="s">
        <v>150</v>
      </c>
      <c r="E673" s="200" t="s">
        <v>1</v>
      </c>
      <c r="F673" s="201" t="s">
        <v>193</v>
      </c>
      <c r="G673" s="198"/>
      <c r="H673" s="200" t="s">
        <v>1</v>
      </c>
      <c r="I673" s="202"/>
      <c r="J673" s="198"/>
      <c r="K673" s="198"/>
      <c r="L673" s="203"/>
      <c r="M673" s="204"/>
      <c r="N673" s="205"/>
      <c r="O673" s="205"/>
      <c r="P673" s="205"/>
      <c r="Q673" s="205"/>
      <c r="R673" s="205"/>
      <c r="S673" s="205"/>
      <c r="T673" s="206"/>
      <c r="AT673" s="207" t="s">
        <v>150</v>
      </c>
      <c r="AU673" s="207" t="s">
        <v>148</v>
      </c>
      <c r="AV673" s="13" t="s">
        <v>81</v>
      </c>
      <c r="AW673" s="13" t="s">
        <v>31</v>
      </c>
      <c r="AX673" s="13" t="s">
        <v>73</v>
      </c>
      <c r="AY673" s="207" t="s">
        <v>140</v>
      </c>
    </row>
    <row r="674" spans="1:65" s="14" customFormat="1" ht="11.25">
      <c r="B674" s="208"/>
      <c r="C674" s="209"/>
      <c r="D674" s="199" t="s">
        <v>150</v>
      </c>
      <c r="E674" s="210" t="s">
        <v>1</v>
      </c>
      <c r="F674" s="211" t="s">
        <v>176</v>
      </c>
      <c r="G674" s="209"/>
      <c r="H674" s="212">
        <v>6</v>
      </c>
      <c r="I674" s="213"/>
      <c r="J674" s="209"/>
      <c r="K674" s="209"/>
      <c r="L674" s="214"/>
      <c r="M674" s="215"/>
      <c r="N674" s="216"/>
      <c r="O674" s="216"/>
      <c r="P674" s="216"/>
      <c r="Q674" s="216"/>
      <c r="R674" s="216"/>
      <c r="S674" s="216"/>
      <c r="T674" s="217"/>
      <c r="AT674" s="218" t="s">
        <v>150</v>
      </c>
      <c r="AU674" s="218" t="s">
        <v>148</v>
      </c>
      <c r="AV674" s="14" t="s">
        <v>148</v>
      </c>
      <c r="AW674" s="14" t="s">
        <v>31</v>
      </c>
      <c r="AX674" s="14" t="s">
        <v>73</v>
      </c>
      <c r="AY674" s="218" t="s">
        <v>140</v>
      </c>
    </row>
    <row r="675" spans="1:65" s="13" customFormat="1" ht="11.25">
      <c r="B675" s="197"/>
      <c r="C675" s="198"/>
      <c r="D675" s="199" t="s">
        <v>150</v>
      </c>
      <c r="E675" s="200" t="s">
        <v>1</v>
      </c>
      <c r="F675" s="201" t="s">
        <v>189</v>
      </c>
      <c r="G675" s="198"/>
      <c r="H675" s="200" t="s">
        <v>1</v>
      </c>
      <c r="I675" s="202"/>
      <c r="J675" s="198"/>
      <c r="K675" s="198"/>
      <c r="L675" s="203"/>
      <c r="M675" s="204"/>
      <c r="N675" s="205"/>
      <c r="O675" s="205"/>
      <c r="P675" s="205"/>
      <c r="Q675" s="205"/>
      <c r="R675" s="205"/>
      <c r="S675" s="205"/>
      <c r="T675" s="206"/>
      <c r="AT675" s="207" t="s">
        <v>150</v>
      </c>
      <c r="AU675" s="207" t="s">
        <v>148</v>
      </c>
      <c r="AV675" s="13" t="s">
        <v>81</v>
      </c>
      <c r="AW675" s="13" t="s">
        <v>31</v>
      </c>
      <c r="AX675" s="13" t="s">
        <v>73</v>
      </c>
      <c r="AY675" s="207" t="s">
        <v>140</v>
      </c>
    </row>
    <row r="676" spans="1:65" s="14" customFormat="1" ht="11.25">
      <c r="B676" s="208"/>
      <c r="C676" s="209"/>
      <c r="D676" s="199" t="s">
        <v>150</v>
      </c>
      <c r="E676" s="210" t="s">
        <v>1</v>
      </c>
      <c r="F676" s="211" t="s">
        <v>176</v>
      </c>
      <c r="G676" s="209"/>
      <c r="H676" s="212">
        <v>6</v>
      </c>
      <c r="I676" s="213"/>
      <c r="J676" s="209"/>
      <c r="K676" s="209"/>
      <c r="L676" s="214"/>
      <c r="M676" s="215"/>
      <c r="N676" s="216"/>
      <c r="O676" s="216"/>
      <c r="P676" s="216"/>
      <c r="Q676" s="216"/>
      <c r="R676" s="216"/>
      <c r="S676" s="216"/>
      <c r="T676" s="217"/>
      <c r="AT676" s="218" t="s">
        <v>150</v>
      </c>
      <c r="AU676" s="218" t="s">
        <v>148</v>
      </c>
      <c r="AV676" s="14" t="s">
        <v>148</v>
      </c>
      <c r="AW676" s="14" t="s">
        <v>31</v>
      </c>
      <c r="AX676" s="14" t="s">
        <v>73</v>
      </c>
      <c r="AY676" s="218" t="s">
        <v>140</v>
      </c>
    </row>
    <row r="677" spans="1:65" s="13" customFormat="1" ht="11.25">
      <c r="B677" s="197"/>
      <c r="C677" s="198"/>
      <c r="D677" s="199" t="s">
        <v>150</v>
      </c>
      <c r="E677" s="200" t="s">
        <v>1</v>
      </c>
      <c r="F677" s="201" t="s">
        <v>1051</v>
      </c>
      <c r="G677" s="198"/>
      <c r="H677" s="200" t="s">
        <v>1</v>
      </c>
      <c r="I677" s="202"/>
      <c r="J677" s="198"/>
      <c r="K677" s="198"/>
      <c r="L677" s="203"/>
      <c r="M677" s="204"/>
      <c r="N677" s="205"/>
      <c r="O677" s="205"/>
      <c r="P677" s="205"/>
      <c r="Q677" s="205"/>
      <c r="R677" s="205"/>
      <c r="S677" s="205"/>
      <c r="T677" s="206"/>
      <c r="AT677" s="207" t="s">
        <v>150</v>
      </c>
      <c r="AU677" s="207" t="s">
        <v>148</v>
      </c>
      <c r="AV677" s="13" t="s">
        <v>81</v>
      </c>
      <c r="AW677" s="13" t="s">
        <v>31</v>
      </c>
      <c r="AX677" s="13" t="s">
        <v>73</v>
      </c>
      <c r="AY677" s="207" t="s">
        <v>140</v>
      </c>
    </row>
    <row r="678" spans="1:65" s="13" customFormat="1" ht="11.25">
      <c r="B678" s="197"/>
      <c r="C678" s="198"/>
      <c r="D678" s="199" t="s">
        <v>150</v>
      </c>
      <c r="E678" s="200" t="s">
        <v>1</v>
      </c>
      <c r="F678" s="201" t="s">
        <v>195</v>
      </c>
      <c r="G678" s="198"/>
      <c r="H678" s="200" t="s">
        <v>1</v>
      </c>
      <c r="I678" s="202"/>
      <c r="J678" s="198"/>
      <c r="K678" s="198"/>
      <c r="L678" s="203"/>
      <c r="M678" s="204"/>
      <c r="N678" s="205"/>
      <c r="O678" s="205"/>
      <c r="P678" s="205"/>
      <c r="Q678" s="205"/>
      <c r="R678" s="205"/>
      <c r="S678" s="205"/>
      <c r="T678" s="206"/>
      <c r="AT678" s="207" t="s">
        <v>150</v>
      </c>
      <c r="AU678" s="207" t="s">
        <v>148</v>
      </c>
      <c r="AV678" s="13" t="s">
        <v>81</v>
      </c>
      <c r="AW678" s="13" t="s">
        <v>31</v>
      </c>
      <c r="AX678" s="13" t="s">
        <v>73</v>
      </c>
      <c r="AY678" s="207" t="s">
        <v>140</v>
      </c>
    </row>
    <row r="679" spans="1:65" s="14" customFormat="1" ht="11.25">
      <c r="B679" s="208"/>
      <c r="C679" s="209"/>
      <c r="D679" s="199" t="s">
        <v>150</v>
      </c>
      <c r="E679" s="210" t="s">
        <v>1</v>
      </c>
      <c r="F679" s="211" t="s">
        <v>258</v>
      </c>
      <c r="G679" s="209"/>
      <c r="H679" s="212">
        <v>15</v>
      </c>
      <c r="I679" s="213"/>
      <c r="J679" s="209"/>
      <c r="K679" s="209"/>
      <c r="L679" s="214"/>
      <c r="M679" s="215"/>
      <c r="N679" s="216"/>
      <c r="O679" s="216"/>
      <c r="P679" s="216"/>
      <c r="Q679" s="216"/>
      <c r="R679" s="216"/>
      <c r="S679" s="216"/>
      <c r="T679" s="217"/>
      <c r="AT679" s="218" t="s">
        <v>150</v>
      </c>
      <c r="AU679" s="218" t="s">
        <v>148</v>
      </c>
      <c r="AV679" s="14" t="s">
        <v>148</v>
      </c>
      <c r="AW679" s="14" t="s">
        <v>31</v>
      </c>
      <c r="AX679" s="14" t="s">
        <v>73</v>
      </c>
      <c r="AY679" s="218" t="s">
        <v>140</v>
      </c>
    </row>
    <row r="680" spans="1:65" s="13" customFormat="1" ht="11.25">
      <c r="B680" s="197"/>
      <c r="C680" s="198"/>
      <c r="D680" s="199" t="s">
        <v>150</v>
      </c>
      <c r="E680" s="200" t="s">
        <v>1</v>
      </c>
      <c r="F680" s="201" t="s">
        <v>1052</v>
      </c>
      <c r="G680" s="198"/>
      <c r="H680" s="200" t="s">
        <v>1</v>
      </c>
      <c r="I680" s="202"/>
      <c r="J680" s="198"/>
      <c r="K680" s="198"/>
      <c r="L680" s="203"/>
      <c r="M680" s="204"/>
      <c r="N680" s="205"/>
      <c r="O680" s="205"/>
      <c r="P680" s="205"/>
      <c r="Q680" s="205"/>
      <c r="R680" s="205"/>
      <c r="S680" s="205"/>
      <c r="T680" s="206"/>
      <c r="AT680" s="207" t="s">
        <v>150</v>
      </c>
      <c r="AU680" s="207" t="s">
        <v>148</v>
      </c>
      <c r="AV680" s="13" t="s">
        <v>81</v>
      </c>
      <c r="AW680" s="13" t="s">
        <v>31</v>
      </c>
      <c r="AX680" s="13" t="s">
        <v>73</v>
      </c>
      <c r="AY680" s="207" t="s">
        <v>140</v>
      </c>
    </row>
    <row r="681" spans="1:65" s="14" customFormat="1" ht="11.25">
      <c r="B681" s="208"/>
      <c r="C681" s="209"/>
      <c r="D681" s="199" t="s">
        <v>150</v>
      </c>
      <c r="E681" s="210" t="s">
        <v>1</v>
      </c>
      <c r="F681" s="211" t="s">
        <v>396</v>
      </c>
      <c r="G681" s="209"/>
      <c r="H681" s="212">
        <v>40</v>
      </c>
      <c r="I681" s="213"/>
      <c r="J681" s="209"/>
      <c r="K681" s="209"/>
      <c r="L681" s="214"/>
      <c r="M681" s="215"/>
      <c r="N681" s="216"/>
      <c r="O681" s="216"/>
      <c r="P681" s="216"/>
      <c r="Q681" s="216"/>
      <c r="R681" s="216"/>
      <c r="S681" s="216"/>
      <c r="T681" s="217"/>
      <c r="AT681" s="218" t="s">
        <v>150</v>
      </c>
      <c r="AU681" s="218" t="s">
        <v>148</v>
      </c>
      <c r="AV681" s="14" t="s">
        <v>148</v>
      </c>
      <c r="AW681" s="14" t="s">
        <v>31</v>
      </c>
      <c r="AX681" s="14" t="s">
        <v>73</v>
      </c>
      <c r="AY681" s="218" t="s">
        <v>140</v>
      </c>
    </row>
    <row r="682" spans="1:65" s="15" customFormat="1" ht="11.25">
      <c r="B682" s="230"/>
      <c r="C682" s="231"/>
      <c r="D682" s="199" t="s">
        <v>150</v>
      </c>
      <c r="E682" s="232" t="s">
        <v>1</v>
      </c>
      <c r="F682" s="233" t="s">
        <v>201</v>
      </c>
      <c r="G682" s="231"/>
      <c r="H682" s="234">
        <v>101</v>
      </c>
      <c r="I682" s="235"/>
      <c r="J682" s="231"/>
      <c r="K682" s="231"/>
      <c r="L682" s="236"/>
      <c r="M682" s="237"/>
      <c r="N682" s="238"/>
      <c r="O682" s="238"/>
      <c r="P682" s="238"/>
      <c r="Q682" s="238"/>
      <c r="R682" s="238"/>
      <c r="S682" s="238"/>
      <c r="T682" s="239"/>
      <c r="AT682" s="240" t="s">
        <v>150</v>
      </c>
      <c r="AU682" s="240" t="s">
        <v>148</v>
      </c>
      <c r="AV682" s="15" t="s">
        <v>147</v>
      </c>
      <c r="AW682" s="15" t="s">
        <v>31</v>
      </c>
      <c r="AX682" s="15" t="s">
        <v>81</v>
      </c>
      <c r="AY682" s="240" t="s">
        <v>140</v>
      </c>
    </row>
    <row r="683" spans="1:65" s="14" customFormat="1" ht="11.25">
      <c r="B683" s="208"/>
      <c r="C683" s="209"/>
      <c r="D683" s="199" t="s">
        <v>150</v>
      </c>
      <c r="E683" s="209"/>
      <c r="F683" s="211" t="s">
        <v>1053</v>
      </c>
      <c r="G683" s="209"/>
      <c r="H683" s="212">
        <v>121.2</v>
      </c>
      <c r="I683" s="213"/>
      <c r="J683" s="209"/>
      <c r="K683" s="209"/>
      <c r="L683" s="214"/>
      <c r="M683" s="215"/>
      <c r="N683" s="216"/>
      <c r="O683" s="216"/>
      <c r="P683" s="216"/>
      <c r="Q683" s="216"/>
      <c r="R683" s="216"/>
      <c r="S683" s="216"/>
      <c r="T683" s="217"/>
      <c r="AT683" s="218" t="s">
        <v>150</v>
      </c>
      <c r="AU683" s="218" t="s">
        <v>148</v>
      </c>
      <c r="AV683" s="14" t="s">
        <v>148</v>
      </c>
      <c r="AW683" s="14" t="s">
        <v>4</v>
      </c>
      <c r="AX683" s="14" t="s">
        <v>81</v>
      </c>
      <c r="AY683" s="218" t="s">
        <v>140</v>
      </c>
    </row>
    <row r="684" spans="1:65" s="2" customFormat="1" ht="33" customHeight="1">
      <c r="A684" s="34"/>
      <c r="B684" s="35"/>
      <c r="C684" s="183" t="s">
        <v>1054</v>
      </c>
      <c r="D684" s="183" t="s">
        <v>143</v>
      </c>
      <c r="E684" s="184" t="s">
        <v>1055</v>
      </c>
      <c r="F684" s="185" t="s">
        <v>1056</v>
      </c>
      <c r="G684" s="186" t="s">
        <v>249</v>
      </c>
      <c r="H684" s="187">
        <v>12</v>
      </c>
      <c r="I684" s="188"/>
      <c r="J684" s="189">
        <f>ROUND(I684*H684,2)</f>
        <v>0</v>
      </c>
      <c r="K684" s="190"/>
      <c r="L684" s="39"/>
      <c r="M684" s="191" t="s">
        <v>1</v>
      </c>
      <c r="N684" s="192" t="s">
        <v>39</v>
      </c>
      <c r="O684" s="71"/>
      <c r="P684" s="193">
        <f>O684*H684</f>
        <v>0</v>
      </c>
      <c r="Q684" s="193">
        <v>0</v>
      </c>
      <c r="R684" s="193">
        <f>Q684*H684</f>
        <v>0</v>
      </c>
      <c r="S684" s="193">
        <v>0</v>
      </c>
      <c r="T684" s="194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195" t="s">
        <v>262</v>
      </c>
      <c r="AT684" s="195" t="s">
        <v>143</v>
      </c>
      <c r="AU684" s="195" t="s">
        <v>148</v>
      </c>
      <c r="AY684" s="17" t="s">
        <v>140</v>
      </c>
      <c r="BE684" s="196">
        <f>IF(N684="základní",J684,0)</f>
        <v>0</v>
      </c>
      <c r="BF684" s="196">
        <f>IF(N684="snížená",J684,0)</f>
        <v>0</v>
      </c>
      <c r="BG684" s="196">
        <f>IF(N684="zákl. přenesená",J684,0)</f>
        <v>0</v>
      </c>
      <c r="BH684" s="196">
        <f>IF(N684="sníž. přenesená",J684,0)</f>
        <v>0</v>
      </c>
      <c r="BI684" s="196">
        <f>IF(N684="nulová",J684,0)</f>
        <v>0</v>
      </c>
      <c r="BJ684" s="17" t="s">
        <v>148</v>
      </c>
      <c r="BK684" s="196">
        <f>ROUND(I684*H684,2)</f>
        <v>0</v>
      </c>
      <c r="BL684" s="17" t="s">
        <v>262</v>
      </c>
      <c r="BM684" s="195" t="s">
        <v>1057</v>
      </c>
    </row>
    <row r="685" spans="1:65" s="13" customFormat="1" ht="11.25">
      <c r="B685" s="197"/>
      <c r="C685" s="198"/>
      <c r="D685" s="199" t="s">
        <v>150</v>
      </c>
      <c r="E685" s="200" t="s">
        <v>1</v>
      </c>
      <c r="F685" s="201" t="s">
        <v>673</v>
      </c>
      <c r="G685" s="198"/>
      <c r="H685" s="200" t="s">
        <v>1</v>
      </c>
      <c r="I685" s="202"/>
      <c r="J685" s="198"/>
      <c r="K685" s="198"/>
      <c r="L685" s="203"/>
      <c r="M685" s="204"/>
      <c r="N685" s="205"/>
      <c r="O685" s="205"/>
      <c r="P685" s="205"/>
      <c r="Q685" s="205"/>
      <c r="R685" s="205"/>
      <c r="S685" s="205"/>
      <c r="T685" s="206"/>
      <c r="AT685" s="207" t="s">
        <v>150</v>
      </c>
      <c r="AU685" s="207" t="s">
        <v>148</v>
      </c>
      <c r="AV685" s="13" t="s">
        <v>81</v>
      </c>
      <c r="AW685" s="13" t="s">
        <v>31</v>
      </c>
      <c r="AX685" s="13" t="s">
        <v>73</v>
      </c>
      <c r="AY685" s="207" t="s">
        <v>140</v>
      </c>
    </row>
    <row r="686" spans="1:65" s="14" customFormat="1" ht="11.25">
      <c r="B686" s="208"/>
      <c r="C686" s="209"/>
      <c r="D686" s="199" t="s">
        <v>150</v>
      </c>
      <c r="E686" s="210" t="s">
        <v>1</v>
      </c>
      <c r="F686" s="211" t="s">
        <v>8</v>
      </c>
      <c r="G686" s="209"/>
      <c r="H686" s="212">
        <v>12</v>
      </c>
      <c r="I686" s="213"/>
      <c r="J686" s="209"/>
      <c r="K686" s="209"/>
      <c r="L686" s="214"/>
      <c r="M686" s="215"/>
      <c r="N686" s="216"/>
      <c r="O686" s="216"/>
      <c r="P686" s="216"/>
      <c r="Q686" s="216"/>
      <c r="R686" s="216"/>
      <c r="S686" s="216"/>
      <c r="T686" s="217"/>
      <c r="AT686" s="218" t="s">
        <v>150</v>
      </c>
      <c r="AU686" s="218" t="s">
        <v>148</v>
      </c>
      <c r="AV686" s="14" t="s">
        <v>148</v>
      </c>
      <c r="AW686" s="14" t="s">
        <v>31</v>
      </c>
      <c r="AX686" s="14" t="s">
        <v>81</v>
      </c>
      <c r="AY686" s="218" t="s">
        <v>140</v>
      </c>
    </row>
    <row r="687" spans="1:65" s="2" customFormat="1" ht="24.2" customHeight="1">
      <c r="A687" s="34"/>
      <c r="B687" s="35"/>
      <c r="C687" s="219" t="s">
        <v>1058</v>
      </c>
      <c r="D687" s="219" t="s">
        <v>158</v>
      </c>
      <c r="E687" s="220" t="s">
        <v>1059</v>
      </c>
      <c r="F687" s="221" t="s">
        <v>1060</v>
      </c>
      <c r="G687" s="222" t="s">
        <v>249</v>
      </c>
      <c r="H687" s="223">
        <v>14.4</v>
      </c>
      <c r="I687" s="224"/>
      <c r="J687" s="225">
        <f>ROUND(I687*H687,2)</f>
        <v>0</v>
      </c>
      <c r="K687" s="226"/>
      <c r="L687" s="227"/>
      <c r="M687" s="228" t="s">
        <v>1</v>
      </c>
      <c r="N687" s="229" t="s">
        <v>39</v>
      </c>
      <c r="O687" s="71"/>
      <c r="P687" s="193">
        <f>O687*H687</f>
        <v>0</v>
      </c>
      <c r="Q687" s="193">
        <v>2.5000000000000001E-4</v>
      </c>
      <c r="R687" s="193">
        <f>Q687*H687</f>
        <v>3.6000000000000003E-3</v>
      </c>
      <c r="S687" s="193">
        <v>0</v>
      </c>
      <c r="T687" s="194">
        <f>S687*H687</f>
        <v>0</v>
      </c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R687" s="195" t="s">
        <v>349</v>
      </c>
      <c r="AT687" s="195" t="s">
        <v>158</v>
      </c>
      <c r="AU687" s="195" t="s">
        <v>148</v>
      </c>
      <c r="AY687" s="17" t="s">
        <v>140</v>
      </c>
      <c r="BE687" s="196">
        <f>IF(N687="základní",J687,0)</f>
        <v>0</v>
      </c>
      <c r="BF687" s="196">
        <f>IF(N687="snížená",J687,0)</f>
        <v>0</v>
      </c>
      <c r="BG687" s="196">
        <f>IF(N687="zákl. přenesená",J687,0)</f>
        <v>0</v>
      </c>
      <c r="BH687" s="196">
        <f>IF(N687="sníž. přenesená",J687,0)</f>
        <v>0</v>
      </c>
      <c r="BI687" s="196">
        <f>IF(N687="nulová",J687,0)</f>
        <v>0</v>
      </c>
      <c r="BJ687" s="17" t="s">
        <v>148</v>
      </c>
      <c r="BK687" s="196">
        <f>ROUND(I687*H687,2)</f>
        <v>0</v>
      </c>
      <c r="BL687" s="17" t="s">
        <v>262</v>
      </c>
      <c r="BM687" s="195" t="s">
        <v>1061</v>
      </c>
    </row>
    <row r="688" spans="1:65" s="14" customFormat="1" ht="11.25">
      <c r="B688" s="208"/>
      <c r="C688" s="209"/>
      <c r="D688" s="199" t="s">
        <v>150</v>
      </c>
      <c r="E688" s="209"/>
      <c r="F688" s="211" t="s">
        <v>1062</v>
      </c>
      <c r="G688" s="209"/>
      <c r="H688" s="212">
        <v>14.4</v>
      </c>
      <c r="I688" s="213"/>
      <c r="J688" s="209"/>
      <c r="K688" s="209"/>
      <c r="L688" s="214"/>
      <c r="M688" s="215"/>
      <c r="N688" s="216"/>
      <c r="O688" s="216"/>
      <c r="P688" s="216"/>
      <c r="Q688" s="216"/>
      <c r="R688" s="216"/>
      <c r="S688" s="216"/>
      <c r="T688" s="217"/>
      <c r="AT688" s="218" t="s">
        <v>150</v>
      </c>
      <c r="AU688" s="218" t="s">
        <v>148</v>
      </c>
      <c r="AV688" s="14" t="s">
        <v>148</v>
      </c>
      <c r="AW688" s="14" t="s">
        <v>4</v>
      </c>
      <c r="AX688" s="14" t="s">
        <v>81</v>
      </c>
      <c r="AY688" s="218" t="s">
        <v>140</v>
      </c>
    </row>
    <row r="689" spans="1:65" s="2" customFormat="1" ht="24.2" customHeight="1">
      <c r="A689" s="34"/>
      <c r="B689" s="35"/>
      <c r="C689" s="183" t="s">
        <v>1063</v>
      </c>
      <c r="D689" s="183" t="s">
        <v>143</v>
      </c>
      <c r="E689" s="184" t="s">
        <v>1064</v>
      </c>
      <c r="F689" s="185" t="s">
        <v>1065</v>
      </c>
      <c r="G689" s="186" t="s">
        <v>249</v>
      </c>
      <c r="H689" s="187">
        <v>10</v>
      </c>
      <c r="I689" s="188"/>
      <c r="J689" s="189">
        <f>ROUND(I689*H689,2)</f>
        <v>0</v>
      </c>
      <c r="K689" s="190"/>
      <c r="L689" s="39"/>
      <c r="M689" s="191" t="s">
        <v>1</v>
      </c>
      <c r="N689" s="192" t="s">
        <v>39</v>
      </c>
      <c r="O689" s="71"/>
      <c r="P689" s="193">
        <f>O689*H689</f>
        <v>0</v>
      </c>
      <c r="Q689" s="193">
        <v>0</v>
      </c>
      <c r="R689" s="193">
        <f>Q689*H689</f>
        <v>0</v>
      </c>
      <c r="S689" s="193">
        <v>0</v>
      </c>
      <c r="T689" s="194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95" t="s">
        <v>262</v>
      </c>
      <c r="AT689" s="195" t="s">
        <v>143</v>
      </c>
      <c r="AU689" s="195" t="s">
        <v>148</v>
      </c>
      <c r="AY689" s="17" t="s">
        <v>140</v>
      </c>
      <c r="BE689" s="196">
        <f>IF(N689="základní",J689,0)</f>
        <v>0</v>
      </c>
      <c r="BF689" s="196">
        <f>IF(N689="snížená",J689,0)</f>
        <v>0</v>
      </c>
      <c r="BG689" s="196">
        <f>IF(N689="zákl. přenesená",J689,0)</f>
        <v>0</v>
      </c>
      <c r="BH689" s="196">
        <f>IF(N689="sníž. přenesená",J689,0)</f>
        <v>0</v>
      </c>
      <c r="BI689" s="196">
        <f>IF(N689="nulová",J689,0)</f>
        <v>0</v>
      </c>
      <c r="BJ689" s="17" t="s">
        <v>148</v>
      </c>
      <c r="BK689" s="196">
        <f>ROUND(I689*H689,2)</f>
        <v>0</v>
      </c>
      <c r="BL689" s="17" t="s">
        <v>262</v>
      </c>
      <c r="BM689" s="195" t="s">
        <v>1066</v>
      </c>
    </row>
    <row r="690" spans="1:65" s="13" customFormat="1" ht="11.25">
      <c r="B690" s="197"/>
      <c r="C690" s="198"/>
      <c r="D690" s="199" t="s">
        <v>150</v>
      </c>
      <c r="E690" s="200" t="s">
        <v>1</v>
      </c>
      <c r="F690" s="201" t="s">
        <v>1067</v>
      </c>
      <c r="G690" s="198"/>
      <c r="H690" s="200" t="s">
        <v>1</v>
      </c>
      <c r="I690" s="202"/>
      <c r="J690" s="198"/>
      <c r="K690" s="198"/>
      <c r="L690" s="203"/>
      <c r="M690" s="204"/>
      <c r="N690" s="205"/>
      <c r="O690" s="205"/>
      <c r="P690" s="205"/>
      <c r="Q690" s="205"/>
      <c r="R690" s="205"/>
      <c r="S690" s="205"/>
      <c r="T690" s="206"/>
      <c r="AT690" s="207" t="s">
        <v>150</v>
      </c>
      <c r="AU690" s="207" t="s">
        <v>148</v>
      </c>
      <c r="AV690" s="13" t="s">
        <v>81</v>
      </c>
      <c r="AW690" s="13" t="s">
        <v>31</v>
      </c>
      <c r="AX690" s="13" t="s">
        <v>73</v>
      </c>
      <c r="AY690" s="207" t="s">
        <v>140</v>
      </c>
    </row>
    <row r="691" spans="1:65" s="14" customFormat="1" ht="11.25">
      <c r="B691" s="208"/>
      <c r="C691" s="209"/>
      <c r="D691" s="199" t="s">
        <v>150</v>
      </c>
      <c r="E691" s="210" t="s">
        <v>1</v>
      </c>
      <c r="F691" s="211" t="s">
        <v>215</v>
      </c>
      <c r="G691" s="209"/>
      <c r="H691" s="212">
        <v>10</v>
      </c>
      <c r="I691" s="213"/>
      <c r="J691" s="209"/>
      <c r="K691" s="209"/>
      <c r="L691" s="214"/>
      <c r="M691" s="215"/>
      <c r="N691" s="216"/>
      <c r="O691" s="216"/>
      <c r="P691" s="216"/>
      <c r="Q691" s="216"/>
      <c r="R691" s="216"/>
      <c r="S691" s="216"/>
      <c r="T691" s="217"/>
      <c r="AT691" s="218" t="s">
        <v>150</v>
      </c>
      <c r="AU691" s="218" t="s">
        <v>148</v>
      </c>
      <c r="AV691" s="14" t="s">
        <v>148</v>
      </c>
      <c r="AW691" s="14" t="s">
        <v>31</v>
      </c>
      <c r="AX691" s="14" t="s">
        <v>81</v>
      </c>
      <c r="AY691" s="218" t="s">
        <v>140</v>
      </c>
    </row>
    <row r="692" spans="1:65" s="2" customFormat="1" ht="24.2" customHeight="1">
      <c r="A692" s="34"/>
      <c r="B692" s="35"/>
      <c r="C692" s="219" t="s">
        <v>1068</v>
      </c>
      <c r="D692" s="219" t="s">
        <v>158</v>
      </c>
      <c r="E692" s="220" t="s">
        <v>1069</v>
      </c>
      <c r="F692" s="221" t="s">
        <v>1070</v>
      </c>
      <c r="G692" s="222" t="s">
        <v>249</v>
      </c>
      <c r="H692" s="223">
        <v>12</v>
      </c>
      <c r="I692" s="224"/>
      <c r="J692" s="225">
        <f>ROUND(I692*H692,2)</f>
        <v>0</v>
      </c>
      <c r="K692" s="226"/>
      <c r="L692" s="227"/>
      <c r="M692" s="228" t="s">
        <v>1</v>
      </c>
      <c r="N692" s="229" t="s">
        <v>39</v>
      </c>
      <c r="O692" s="71"/>
      <c r="P692" s="193">
        <f>O692*H692</f>
        <v>0</v>
      </c>
      <c r="Q692" s="193">
        <v>5.2999999999999998E-4</v>
      </c>
      <c r="R692" s="193">
        <f>Q692*H692</f>
        <v>6.3599999999999993E-3</v>
      </c>
      <c r="S692" s="193">
        <v>0</v>
      </c>
      <c r="T692" s="194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95" t="s">
        <v>349</v>
      </c>
      <c r="AT692" s="195" t="s">
        <v>158</v>
      </c>
      <c r="AU692" s="195" t="s">
        <v>148</v>
      </c>
      <c r="AY692" s="17" t="s">
        <v>140</v>
      </c>
      <c r="BE692" s="196">
        <f>IF(N692="základní",J692,0)</f>
        <v>0</v>
      </c>
      <c r="BF692" s="196">
        <f>IF(N692="snížená",J692,0)</f>
        <v>0</v>
      </c>
      <c r="BG692" s="196">
        <f>IF(N692="zákl. přenesená",J692,0)</f>
        <v>0</v>
      </c>
      <c r="BH692" s="196">
        <f>IF(N692="sníž. přenesená",J692,0)</f>
        <v>0</v>
      </c>
      <c r="BI692" s="196">
        <f>IF(N692="nulová",J692,0)</f>
        <v>0</v>
      </c>
      <c r="BJ692" s="17" t="s">
        <v>148</v>
      </c>
      <c r="BK692" s="196">
        <f>ROUND(I692*H692,2)</f>
        <v>0</v>
      </c>
      <c r="BL692" s="17" t="s">
        <v>262</v>
      </c>
      <c r="BM692" s="195" t="s">
        <v>1071</v>
      </c>
    </row>
    <row r="693" spans="1:65" s="14" customFormat="1" ht="11.25">
      <c r="B693" s="208"/>
      <c r="C693" s="209"/>
      <c r="D693" s="199" t="s">
        <v>150</v>
      </c>
      <c r="E693" s="209"/>
      <c r="F693" s="211" t="s">
        <v>1072</v>
      </c>
      <c r="G693" s="209"/>
      <c r="H693" s="212">
        <v>12</v>
      </c>
      <c r="I693" s="213"/>
      <c r="J693" s="209"/>
      <c r="K693" s="209"/>
      <c r="L693" s="214"/>
      <c r="M693" s="215"/>
      <c r="N693" s="216"/>
      <c r="O693" s="216"/>
      <c r="P693" s="216"/>
      <c r="Q693" s="216"/>
      <c r="R693" s="216"/>
      <c r="S693" s="216"/>
      <c r="T693" s="217"/>
      <c r="AT693" s="218" t="s">
        <v>150</v>
      </c>
      <c r="AU693" s="218" t="s">
        <v>148</v>
      </c>
      <c r="AV693" s="14" t="s">
        <v>148</v>
      </c>
      <c r="AW693" s="14" t="s">
        <v>4</v>
      </c>
      <c r="AX693" s="14" t="s">
        <v>81</v>
      </c>
      <c r="AY693" s="218" t="s">
        <v>140</v>
      </c>
    </row>
    <row r="694" spans="1:65" s="2" customFormat="1" ht="24.2" customHeight="1">
      <c r="A694" s="34"/>
      <c r="B694" s="35"/>
      <c r="C694" s="183" t="s">
        <v>1073</v>
      </c>
      <c r="D694" s="183" t="s">
        <v>143</v>
      </c>
      <c r="E694" s="184" t="s">
        <v>1074</v>
      </c>
      <c r="F694" s="185" t="s">
        <v>1075</v>
      </c>
      <c r="G694" s="186" t="s">
        <v>279</v>
      </c>
      <c r="H694" s="187">
        <v>60</v>
      </c>
      <c r="I694" s="188"/>
      <c r="J694" s="189">
        <f>ROUND(I694*H694,2)</f>
        <v>0</v>
      </c>
      <c r="K694" s="190"/>
      <c r="L694" s="39"/>
      <c r="M694" s="191" t="s">
        <v>1</v>
      </c>
      <c r="N694" s="192" t="s">
        <v>39</v>
      </c>
      <c r="O694" s="71"/>
      <c r="P694" s="193">
        <f>O694*H694</f>
        <v>0</v>
      </c>
      <c r="Q694" s="193">
        <v>0</v>
      </c>
      <c r="R694" s="193">
        <f>Q694*H694</f>
        <v>0</v>
      </c>
      <c r="S694" s="193">
        <v>0</v>
      </c>
      <c r="T694" s="194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95" t="s">
        <v>262</v>
      </c>
      <c r="AT694" s="195" t="s">
        <v>143</v>
      </c>
      <c r="AU694" s="195" t="s">
        <v>148</v>
      </c>
      <c r="AY694" s="17" t="s">
        <v>140</v>
      </c>
      <c r="BE694" s="196">
        <f>IF(N694="základní",J694,0)</f>
        <v>0</v>
      </c>
      <c r="BF694" s="196">
        <f>IF(N694="snížená",J694,0)</f>
        <v>0</v>
      </c>
      <c r="BG694" s="196">
        <f>IF(N694="zákl. přenesená",J694,0)</f>
        <v>0</v>
      </c>
      <c r="BH694" s="196">
        <f>IF(N694="sníž. přenesená",J694,0)</f>
        <v>0</v>
      </c>
      <c r="BI694" s="196">
        <f>IF(N694="nulová",J694,0)</f>
        <v>0</v>
      </c>
      <c r="BJ694" s="17" t="s">
        <v>148</v>
      </c>
      <c r="BK694" s="196">
        <f>ROUND(I694*H694,2)</f>
        <v>0</v>
      </c>
      <c r="BL694" s="17" t="s">
        <v>262</v>
      </c>
      <c r="BM694" s="195" t="s">
        <v>1076</v>
      </c>
    </row>
    <row r="695" spans="1:65" s="2" customFormat="1" ht="24.2" customHeight="1">
      <c r="A695" s="34"/>
      <c r="B695" s="35"/>
      <c r="C695" s="183" t="s">
        <v>1077</v>
      </c>
      <c r="D695" s="183" t="s">
        <v>143</v>
      </c>
      <c r="E695" s="184" t="s">
        <v>1078</v>
      </c>
      <c r="F695" s="185" t="s">
        <v>1079</v>
      </c>
      <c r="G695" s="186" t="s">
        <v>279</v>
      </c>
      <c r="H695" s="187">
        <v>18</v>
      </c>
      <c r="I695" s="188"/>
      <c r="J695" s="189">
        <f>ROUND(I695*H695,2)</f>
        <v>0</v>
      </c>
      <c r="K695" s="190"/>
      <c r="L695" s="39"/>
      <c r="M695" s="191" t="s">
        <v>1</v>
      </c>
      <c r="N695" s="192" t="s">
        <v>39</v>
      </c>
      <c r="O695" s="71"/>
      <c r="P695" s="193">
        <f>O695*H695</f>
        <v>0</v>
      </c>
      <c r="Q695" s="193">
        <v>0</v>
      </c>
      <c r="R695" s="193">
        <f>Q695*H695</f>
        <v>0</v>
      </c>
      <c r="S695" s="193">
        <v>0</v>
      </c>
      <c r="T695" s="194">
        <f>S695*H695</f>
        <v>0</v>
      </c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R695" s="195" t="s">
        <v>262</v>
      </c>
      <c r="AT695" s="195" t="s">
        <v>143</v>
      </c>
      <c r="AU695" s="195" t="s">
        <v>148</v>
      </c>
      <c r="AY695" s="17" t="s">
        <v>140</v>
      </c>
      <c r="BE695" s="196">
        <f>IF(N695="základní",J695,0)</f>
        <v>0</v>
      </c>
      <c r="BF695" s="196">
        <f>IF(N695="snížená",J695,0)</f>
        <v>0</v>
      </c>
      <c r="BG695" s="196">
        <f>IF(N695="zákl. přenesená",J695,0)</f>
        <v>0</v>
      </c>
      <c r="BH695" s="196">
        <f>IF(N695="sníž. přenesená",J695,0)</f>
        <v>0</v>
      </c>
      <c r="BI695" s="196">
        <f>IF(N695="nulová",J695,0)</f>
        <v>0</v>
      </c>
      <c r="BJ695" s="17" t="s">
        <v>148</v>
      </c>
      <c r="BK695" s="196">
        <f>ROUND(I695*H695,2)</f>
        <v>0</v>
      </c>
      <c r="BL695" s="17" t="s">
        <v>262</v>
      </c>
      <c r="BM695" s="195" t="s">
        <v>1080</v>
      </c>
    </row>
    <row r="696" spans="1:65" s="2" customFormat="1" ht="21.75" customHeight="1">
      <c r="A696" s="34"/>
      <c r="B696" s="35"/>
      <c r="C696" s="183" t="s">
        <v>1081</v>
      </c>
      <c r="D696" s="183" t="s">
        <v>143</v>
      </c>
      <c r="E696" s="184" t="s">
        <v>1082</v>
      </c>
      <c r="F696" s="185" t="s">
        <v>1083</v>
      </c>
      <c r="G696" s="186" t="s">
        <v>279</v>
      </c>
      <c r="H696" s="187">
        <v>40</v>
      </c>
      <c r="I696" s="188"/>
      <c r="J696" s="189">
        <f>ROUND(I696*H696,2)</f>
        <v>0</v>
      </c>
      <c r="K696" s="190"/>
      <c r="L696" s="39"/>
      <c r="M696" s="191" t="s">
        <v>1</v>
      </c>
      <c r="N696" s="192" t="s">
        <v>39</v>
      </c>
      <c r="O696" s="71"/>
      <c r="P696" s="193">
        <f>O696*H696</f>
        <v>0</v>
      </c>
      <c r="Q696" s="193">
        <v>0</v>
      </c>
      <c r="R696" s="193">
        <f>Q696*H696</f>
        <v>0</v>
      </c>
      <c r="S696" s="193">
        <v>0</v>
      </c>
      <c r="T696" s="194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95" t="s">
        <v>262</v>
      </c>
      <c r="AT696" s="195" t="s">
        <v>143</v>
      </c>
      <c r="AU696" s="195" t="s">
        <v>148</v>
      </c>
      <c r="AY696" s="17" t="s">
        <v>140</v>
      </c>
      <c r="BE696" s="196">
        <f>IF(N696="základní",J696,0)</f>
        <v>0</v>
      </c>
      <c r="BF696" s="196">
        <f>IF(N696="snížená",J696,0)</f>
        <v>0</v>
      </c>
      <c r="BG696" s="196">
        <f>IF(N696="zákl. přenesená",J696,0)</f>
        <v>0</v>
      </c>
      <c r="BH696" s="196">
        <f>IF(N696="sníž. přenesená",J696,0)</f>
        <v>0</v>
      </c>
      <c r="BI696" s="196">
        <f>IF(N696="nulová",J696,0)</f>
        <v>0</v>
      </c>
      <c r="BJ696" s="17" t="s">
        <v>148</v>
      </c>
      <c r="BK696" s="196">
        <f>ROUND(I696*H696,2)</f>
        <v>0</v>
      </c>
      <c r="BL696" s="17" t="s">
        <v>262</v>
      </c>
      <c r="BM696" s="195" t="s">
        <v>1084</v>
      </c>
    </row>
    <row r="697" spans="1:65" s="2" customFormat="1" ht="16.5" customHeight="1">
      <c r="A697" s="34"/>
      <c r="B697" s="35"/>
      <c r="C697" s="183" t="s">
        <v>1085</v>
      </c>
      <c r="D697" s="183" t="s">
        <v>143</v>
      </c>
      <c r="E697" s="184" t="s">
        <v>1086</v>
      </c>
      <c r="F697" s="185" t="s">
        <v>1087</v>
      </c>
      <c r="G697" s="186" t="s">
        <v>1088</v>
      </c>
      <c r="H697" s="187">
        <v>1</v>
      </c>
      <c r="I697" s="188"/>
      <c r="J697" s="189">
        <f>ROUND(I697*H697,2)</f>
        <v>0</v>
      </c>
      <c r="K697" s="190"/>
      <c r="L697" s="39"/>
      <c r="M697" s="191" t="s">
        <v>1</v>
      </c>
      <c r="N697" s="192" t="s">
        <v>39</v>
      </c>
      <c r="O697" s="71"/>
      <c r="P697" s="193">
        <f>O697*H697</f>
        <v>0</v>
      </c>
      <c r="Q697" s="193">
        <v>0</v>
      </c>
      <c r="R697" s="193">
        <f>Q697*H697</f>
        <v>0</v>
      </c>
      <c r="S697" s="193">
        <v>0</v>
      </c>
      <c r="T697" s="194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195" t="s">
        <v>262</v>
      </c>
      <c r="AT697" s="195" t="s">
        <v>143</v>
      </c>
      <c r="AU697" s="195" t="s">
        <v>148</v>
      </c>
      <c r="AY697" s="17" t="s">
        <v>140</v>
      </c>
      <c r="BE697" s="196">
        <f>IF(N697="základní",J697,0)</f>
        <v>0</v>
      </c>
      <c r="BF697" s="196">
        <f>IF(N697="snížená",J697,0)</f>
        <v>0</v>
      </c>
      <c r="BG697" s="196">
        <f>IF(N697="zákl. přenesená",J697,0)</f>
        <v>0</v>
      </c>
      <c r="BH697" s="196">
        <f>IF(N697="sníž. přenesená",J697,0)</f>
        <v>0</v>
      </c>
      <c r="BI697" s="196">
        <f>IF(N697="nulová",J697,0)</f>
        <v>0</v>
      </c>
      <c r="BJ697" s="17" t="s">
        <v>148</v>
      </c>
      <c r="BK697" s="196">
        <f>ROUND(I697*H697,2)</f>
        <v>0</v>
      </c>
      <c r="BL697" s="17" t="s">
        <v>262</v>
      </c>
      <c r="BM697" s="195" t="s">
        <v>1089</v>
      </c>
    </row>
    <row r="698" spans="1:65" s="13" customFormat="1" ht="11.25">
      <c r="B698" s="197"/>
      <c r="C698" s="198"/>
      <c r="D698" s="199" t="s">
        <v>150</v>
      </c>
      <c r="E698" s="200" t="s">
        <v>1</v>
      </c>
      <c r="F698" s="201" t="s">
        <v>1090</v>
      </c>
      <c r="G698" s="198"/>
      <c r="H698" s="200" t="s">
        <v>1</v>
      </c>
      <c r="I698" s="202"/>
      <c r="J698" s="198"/>
      <c r="K698" s="198"/>
      <c r="L698" s="203"/>
      <c r="M698" s="204"/>
      <c r="N698" s="205"/>
      <c r="O698" s="205"/>
      <c r="P698" s="205"/>
      <c r="Q698" s="205"/>
      <c r="R698" s="205"/>
      <c r="S698" s="205"/>
      <c r="T698" s="206"/>
      <c r="AT698" s="207" t="s">
        <v>150</v>
      </c>
      <c r="AU698" s="207" t="s">
        <v>148</v>
      </c>
      <c r="AV698" s="13" t="s">
        <v>81</v>
      </c>
      <c r="AW698" s="13" t="s">
        <v>31</v>
      </c>
      <c r="AX698" s="13" t="s">
        <v>73</v>
      </c>
      <c r="AY698" s="207" t="s">
        <v>140</v>
      </c>
    </row>
    <row r="699" spans="1:65" s="14" customFormat="1" ht="11.25">
      <c r="B699" s="208"/>
      <c r="C699" s="209"/>
      <c r="D699" s="199" t="s">
        <v>150</v>
      </c>
      <c r="E699" s="210" t="s">
        <v>1</v>
      </c>
      <c r="F699" s="211" t="s">
        <v>81</v>
      </c>
      <c r="G699" s="209"/>
      <c r="H699" s="212">
        <v>1</v>
      </c>
      <c r="I699" s="213"/>
      <c r="J699" s="209"/>
      <c r="K699" s="209"/>
      <c r="L699" s="214"/>
      <c r="M699" s="215"/>
      <c r="N699" s="216"/>
      <c r="O699" s="216"/>
      <c r="P699" s="216"/>
      <c r="Q699" s="216"/>
      <c r="R699" s="216"/>
      <c r="S699" s="216"/>
      <c r="T699" s="217"/>
      <c r="AT699" s="218" t="s">
        <v>150</v>
      </c>
      <c r="AU699" s="218" t="s">
        <v>148</v>
      </c>
      <c r="AV699" s="14" t="s">
        <v>148</v>
      </c>
      <c r="AW699" s="14" t="s">
        <v>31</v>
      </c>
      <c r="AX699" s="14" t="s">
        <v>81</v>
      </c>
      <c r="AY699" s="218" t="s">
        <v>140</v>
      </c>
    </row>
    <row r="700" spans="1:65" s="2" customFormat="1" ht="24.2" customHeight="1">
      <c r="A700" s="34"/>
      <c r="B700" s="35"/>
      <c r="C700" s="183" t="s">
        <v>1091</v>
      </c>
      <c r="D700" s="183" t="s">
        <v>143</v>
      </c>
      <c r="E700" s="184" t="s">
        <v>1092</v>
      </c>
      <c r="F700" s="185" t="s">
        <v>1093</v>
      </c>
      <c r="G700" s="186" t="s">
        <v>279</v>
      </c>
      <c r="H700" s="187">
        <v>1</v>
      </c>
      <c r="I700" s="188"/>
      <c r="J700" s="189">
        <f t="shared" ref="J700:J706" si="40">ROUND(I700*H700,2)</f>
        <v>0</v>
      </c>
      <c r="K700" s="190"/>
      <c r="L700" s="39"/>
      <c r="M700" s="191" t="s">
        <v>1</v>
      </c>
      <c r="N700" s="192" t="s">
        <v>39</v>
      </c>
      <c r="O700" s="71"/>
      <c r="P700" s="193">
        <f t="shared" ref="P700:P706" si="41">O700*H700</f>
        <v>0</v>
      </c>
      <c r="Q700" s="193">
        <v>0</v>
      </c>
      <c r="R700" s="193">
        <f t="shared" ref="R700:R706" si="42">Q700*H700</f>
        <v>0</v>
      </c>
      <c r="S700" s="193">
        <v>0</v>
      </c>
      <c r="T700" s="194">
        <f t="shared" ref="T700:T706" si="43"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95" t="s">
        <v>262</v>
      </c>
      <c r="AT700" s="195" t="s">
        <v>143</v>
      </c>
      <c r="AU700" s="195" t="s">
        <v>148</v>
      </c>
      <c r="AY700" s="17" t="s">
        <v>140</v>
      </c>
      <c r="BE700" s="196">
        <f t="shared" ref="BE700:BE706" si="44">IF(N700="základní",J700,0)</f>
        <v>0</v>
      </c>
      <c r="BF700" s="196">
        <f t="shared" ref="BF700:BF706" si="45">IF(N700="snížená",J700,0)</f>
        <v>0</v>
      </c>
      <c r="BG700" s="196">
        <f t="shared" ref="BG700:BG706" si="46">IF(N700="zákl. přenesená",J700,0)</f>
        <v>0</v>
      </c>
      <c r="BH700" s="196">
        <f t="shared" ref="BH700:BH706" si="47">IF(N700="sníž. přenesená",J700,0)</f>
        <v>0</v>
      </c>
      <c r="BI700" s="196">
        <f t="shared" ref="BI700:BI706" si="48">IF(N700="nulová",J700,0)</f>
        <v>0</v>
      </c>
      <c r="BJ700" s="17" t="s">
        <v>148</v>
      </c>
      <c r="BK700" s="196">
        <f t="shared" ref="BK700:BK706" si="49">ROUND(I700*H700,2)</f>
        <v>0</v>
      </c>
      <c r="BL700" s="17" t="s">
        <v>262</v>
      </c>
      <c r="BM700" s="195" t="s">
        <v>1094</v>
      </c>
    </row>
    <row r="701" spans="1:65" s="2" customFormat="1" ht="24.2" customHeight="1">
      <c r="A701" s="34"/>
      <c r="B701" s="35"/>
      <c r="C701" s="219" t="s">
        <v>1095</v>
      </c>
      <c r="D701" s="219" t="s">
        <v>158</v>
      </c>
      <c r="E701" s="220" t="s">
        <v>1096</v>
      </c>
      <c r="F701" s="221" t="s">
        <v>1097</v>
      </c>
      <c r="G701" s="222" t="s">
        <v>279</v>
      </c>
      <c r="H701" s="223">
        <v>1</v>
      </c>
      <c r="I701" s="224"/>
      <c r="J701" s="225">
        <f t="shared" si="40"/>
        <v>0</v>
      </c>
      <c r="K701" s="226"/>
      <c r="L701" s="227"/>
      <c r="M701" s="228" t="s">
        <v>1</v>
      </c>
      <c r="N701" s="229" t="s">
        <v>39</v>
      </c>
      <c r="O701" s="71"/>
      <c r="P701" s="193">
        <f t="shared" si="41"/>
        <v>0</v>
      </c>
      <c r="Q701" s="193">
        <v>1.6199999999999999E-3</v>
      </c>
      <c r="R701" s="193">
        <f t="shared" si="42"/>
        <v>1.6199999999999999E-3</v>
      </c>
      <c r="S701" s="193">
        <v>0</v>
      </c>
      <c r="T701" s="194">
        <f t="shared" si="43"/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195" t="s">
        <v>349</v>
      </c>
      <c r="AT701" s="195" t="s">
        <v>158</v>
      </c>
      <c r="AU701" s="195" t="s">
        <v>148</v>
      </c>
      <c r="AY701" s="17" t="s">
        <v>140</v>
      </c>
      <c r="BE701" s="196">
        <f t="shared" si="44"/>
        <v>0</v>
      </c>
      <c r="BF701" s="196">
        <f t="shared" si="45"/>
        <v>0</v>
      </c>
      <c r="BG701" s="196">
        <f t="shared" si="46"/>
        <v>0</v>
      </c>
      <c r="BH701" s="196">
        <f t="shared" si="47"/>
        <v>0</v>
      </c>
      <c r="BI701" s="196">
        <f t="shared" si="48"/>
        <v>0</v>
      </c>
      <c r="BJ701" s="17" t="s">
        <v>148</v>
      </c>
      <c r="BK701" s="196">
        <f t="shared" si="49"/>
        <v>0</v>
      </c>
      <c r="BL701" s="17" t="s">
        <v>262</v>
      </c>
      <c r="BM701" s="195" t="s">
        <v>1098</v>
      </c>
    </row>
    <row r="702" spans="1:65" s="2" customFormat="1" ht="24.2" customHeight="1">
      <c r="A702" s="34"/>
      <c r="B702" s="35"/>
      <c r="C702" s="183" t="s">
        <v>1099</v>
      </c>
      <c r="D702" s="183" t="s">
        <v>143</v>
      </c>
      <c r="E702" s="184" t="s">
        <v>1100</v>
      </c>
      <c r="F702" s="185" t="s">
        <v>1101</v>
      </c>
      <c r="G702" s="186" t="s">
        <v>279</v>
      </c>
      <c r="H702" s="187">
        <v>1</v>
      </c>
      <c r="I702" s="188"/>
      <c r="J702" s="189">
        <f t="shared" si="40"/>
        <v>0</v>
      </c>
      <c r="K702" s="190"/>
      <c r="L702" s="39"/>
      <c r="M702" s="191" t="s">
        <v>1</v>
      </c>
      <c r="N702" s="192" t="s">
        <v>39</v>
      </c>
      <c r="O702" s="71"/>
      <c r="P702" s="193">
        <f t="shared" si="41"/>
        <v>0</v>
      </c>
      <c r="Q702" s="193">
        <v>0</v>
      </c>
      <c r="R702" s="193">
        <f t="shared" si="42"/>
        <v>0</v>
      </c>
      <c r="S702" s="193">
        <v>1.4999999999999999E-2</v>
      </c>
      <c r="T702" s="194">
        <f t="shared" si="43"/>
        <v>1.4999999999999999E-2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95" t="s">
        <v>262</v>
      </c>
      <c r="AT702" s="195" t="s">
        <v>143</v>
      </c>
      <c r="AU702" s="195" t="s">
        <v>148</v>
      </c>
      <c r="AY702" s="17" t="s">
        <v>140</v>
      </c>
      <c r="BE702" s="196">
        <f t="shared" si="44"/>
        <v>0</v>
      </c>
      <c r="BF702" s="196">
        <f t="shared" si="45"/>
        <v>0</v>
      </c>
      <c r="BG702" s="196">
        <f t="shared" si="46"/>
        <v>0</v>
      </c>
      <c r="BH702" s="196">
        <f t="shared" si="47"/>
        <v>0</v>
      </c>
      <c r="BI702" s="196">
        <f t="shared" si="48"/>
        <v>0</v>
      </c>
      <c r="BJ702" s="17" t="s">
        <v>148</v>
      </c>
      <c r="BK702" s="196">
        <f t="shared" si="49"/>
        <v>0</v>
      </c>
      <c r="BL702" s="17" t="s">
        <v>262</v>
      </c>
      <c r="BM702" s="195" t="s">
        <v>1102</v>
      </c>
    </row>
    <row r="703" spans="1:65" s="2" customFormat="1" ht="24.2" customHeight="1">
      <c r="A703" s="34"/>
      <c r="B703" s="35"/>
      <c r="C703" s="183" t="s">
        <v>1103</v>
      </c>
      <c r="D703" s="183" t="s">
        <v>143</v>
      </c>
      <c r="E703" s="184" t="s">
        <v>1104</v>
      </c>
      <c r="F703" s="185" t="s">
        <v>1105</v>
      </c>
      <c r="G703" s="186" t="s">
        <v>279</v>
      </c>
      <c r="H703" s="187">
        <v>1</v>
      </c>
      <c r="I703" s="188"/>
      <c r="J703" s="189">
        <f t="shared" si="40"/>
        <v>0</v>
      </c>
      <c r="K703" s="190"/>
      <c r="L703" s="39"/>
      <c r="M703" s="191" t="s">
        <v>1</v>
      </c>
      <c r="N703" s="192" t="s">
        <v>39</v>
      </c>
      <c r="O703" s="71"/>
      <c r="P703" s="193">
        <f t="shared" si="41"/>
        <v>0</v>
      </c>
      <c r="Q703" s="193">
        <v>0</v>
      </c>
      <c r="R703" s="193">
        <f t="shared" si="42"/>
        <v>0</v>
      </c>
      <c r="S703" s="193">
        <v>2.3000000000000001E-4</v>
      </c>
      <c r="T703" s="194">
        <f t="shared" si="43"/>
        <v>2.3000000000000001E-4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95" t="s">
        <v>262</v>
      </c>
      <c r="AT703" s="195" t="s">
        <v>143</v>
      </c>
      <c r="AU703" s="195" t="s">
        <v>148</v>
      </c>
      <c r="AY703" s="17" t="s">
        <v>140</v>
      </c>
      <c r="BE703" s="196">
        <f t="shared" si="44"/>
        <v>0</v>
      </c>
      <c r="BF703" s="196">
        <f t="shared" si="45"/>
        <v>0</v>
      </c>
      <c r="BG703" s="196">
        <f t="shared" si="46"/>
        <v>0</v>
      </c>
      <c r="BH703" s="196">
        <f t="shared" si="47"/>
        <v>0</v>
      </c>
      <c r="BI703" s="196">
        <f t="shared" si="48"/>
        <v>0</v>
      </c>
      <c r="BJ703" s="17" t="s">
        <v>148</v>
      </c>
      <c r="BK703" s="196">
        <f t="shared" si="49"/>
        <v>0</v>
      </c>
      <c r="BL703" s="17" t="s">
        <v>262</v>
      </c>
      <c r="BM703" s="195" t="s">
        <v>1106</v>
      </c>
    </row>
    <row r="704" spans="1:65" s="2" customFormat="1" ht="24.2" customHeight="1">
      <c r="A704" s="34"/>
      <c r="B704" s="35"/>
      <c r="C704" s="183" t="s">
        <v>1107</v>
      </c>
      <c r="D704" s="183" t="s">
        <v>143</v>
      </c>
      <c r="E704" s="184" t="s">
        <v>1108</v>
      </c>
      <c r="F704" s="185" t="s">
        <v>1109</v>
      </c>
      <c r="G704" s="186" t="s">
        <v>279</v>
      </c>
      <c r="H704" s="187">
        <v>1</v>
      </c>
      <c r="I704" s="188"/>
      <c r="J704" s="189">
        <f t="shared" si="40"/>
        <v>0</v>
      </c>
      <c r="K704" s="190"/>
      <c r="L704" s="39"/>
      <c r="M704" s="191" t="s">
        <v>1</v>
      </c>
      <c r="N704" s="192" t="s">
        <v>39</v>
      </c>
      <c r="O704" s="71"/>
      <c r="P704" s="193">
        <f t="shared" si="41"/>
        <v>0</v>
      </c>
      <c r="Q704" s="193">
        <v>0</v>
      </c>
      <c r="R704" s="193">
        <f t="shared" si="42"/>
        <v>0</v>
      </c>
      <c r="S704" s="193">
        <v>0</v>
      </c>
      <c r="T704" s="194">
        <f t="shared" si="43"/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95" t="s">
        <v>262</v>
      </c>
      <c r="AT704" s="195" t="s">
        <v>143</v>
      </c>
      <c r="AU704" s="195" t="s">
        <v>148</v>
      </c>
      <c r="AY704" s="17" t="s">
        <v>140</v>
      </c>
      <c r="BE704" s="196">
        <f t="shared" si="44"/>
        <v>0</v>
      </c>
      <c r="BF704" s="196">
        <f t="shared" si="45"/>
        <v>0</v>
      </c>
      <c r="BG704" s="196">
        <f t="shared" si="46"/>
        <v>0</v>
      </c>
      <c r="BH704" s="196">
        <f t="shared" si="47"/>
        <v>0</v>
      </c>
      <c r="BI704" s="196">
        <f t="shared" si="48"/>
        <v>0</v>
      </c>
      <c r="BJ704" s="17" t="s">
        <v>148</v>
      </c>
      <c r="BK704" s="196">
        <f t="shared" si="49"/>
        <v>0</v>
      </c>
      <c r="BL704" s="17" t="s">
        <v>262</v>
      </c>
      <c r="BM704" s="195" t="s">
        <v>1110</v>
      </c>
    </row>
    <row r="705" spans="1:65" s="2" customFormat="1" ht="16.5" customHeight="1">
      <c r="A705" s="34"/>
      <c r="B705" s="35"/>
      <c r="C705" s="219" t="s">
        <v>1111</v>
      </c>
      <c r="D705" s="219" t="s">
        <v>158</v>
      </c>
      <c r="E705" s="220" t="s">
        <v>1112</v>
      </c>
      <c r="F705" s="221" t="s">
        <v>1113</v>
      </c>
      <c r="G705" s="222" t="s">
        <v>279</v>
      </c>
      <c r="H705" s="223">
        <v>1</v>
      </c>
      <c r="I705" s="224"/>
      <c r="J705" s="225">
        <f t="shared" si="40"/>
        <v>0</v>
      </c>
      <c r="K705" s="226"/>
      <c r="L705" s="227"/>
      <c r="M705" s="228" t="s">
        <v>1</v>
      </c>
      <c r="N705" s="229" t="s">
        <v>39</v>
      </c>
      <c r="O705" s="71"/>
      <c r="P705" s="193">
        <f t="shared" si="41"/>
        <v>0</v>
      </c>
      <c r="Q705" s="193">
        <v>1.0000000000000001E-5</v>
      </c>
      <c r="R705" s="193">
        <f t="shared" si="42"/>
        <v>1.0000000000000001E-5</v>
      </c>
      <c r="S705" s="193">
        <v>0</v>
      </c>
      <c r="T705" s="194">
        <f t="shared" si="43"/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195" t="s">
        <v>349</v>
      </c>
      <c r="AT705" s="195" t="s">
        <v>158</v>
      </c>
      <c r="AU705" s="195" t="s">
        <v>148</v>
      </c>
      <c r="AY705" s="17" t="s">
        <v>140</v>
      </c>
      <c r="BE705" s="196">
        <f t="shared" si="44"/>
        <v>0</v>
      </c>
      <c r="BF705" s="196">
        <f t="shared" si="45"/>
        <v>0</v>
      </c>
      <c r="BG705" s="196">
        <f t="shared" si="46"/>
        <v>0</v>
      </c>
      <c r="BH705" s="196">
        <f t="shared" si="47"/>
        <v>0</v>
      </c>
      <c r="BI705" s="196">
        <f t="shared" si="48"/>
        <v>0</v>
      </c>
      <c r="BJ705" s="17" t="s">
        <v>148</v>
      </c>
      <c r="BK705" s="196">
        <f t="shared" si="49"/>
        <v>0</v>
      </c>
      <c r="BL705" s="17" t="s">
        <v>262</v>
      </c>
      <c r="BM705" s="195" t="s">
        <v>1114</v>
      </c>
    </row>
    <row r="706" spans="1:65" s="2" customFormat="1" ht="24.2" customHeight="1">
      <c r="A706" s="34"/>
      <c r="B706" s="35"/>
      <c r="C706" s="183" t="s">
        <v>1115</v>
      </c>
      <c r="D706" s="183" t="s">
        <v>143</v>
      </c>
      <c r="E706" s="184" t="s">
        <v>1116</v>
      </c>
      <c r="F706" s="185" t="s">
        <v>1117</v>
      </c>
      <c r="G706" s="186" t="s">
        <v>279</v>
      </c>
      <c r="H706" s="187">
        <v>8</v>
      </c>
      <c r="I706" s="188"/>
      <c r="J706" s="189">
        <f t="shared" si="40"/>
        <v>0</v>
      </c>
      <c r="K706" s="190"/>
      <c r="L706" s="39"/>
      <c r="M706" s="191" t="s">
        <v>1</v>
      </c>
      <c r="N706" s="192" t="s">
        <v>39</v>
      </c>
      <c r="O706" s="71"/>
      <c r="P706" s="193">
        <f t="shared" si="41"/>
        <v>0</v>
      </c>
      <c r="Q706" s="193">
        <v>0</v>
      </c>
      <c r="R706" s="193">
        <f t="shared" si="42"/>
        <v>0</v>
      </c>
      <c r="S706" s="193">
        <v>0</v>
      </c>
      <c r="T706" s="194">
        <f t="shared" si="43"/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95" t="s">
        <v>262</v>
      </c>
      <c r="AT706" s="195" t="s">
        <v>143</v>
      </c>
      <c r="AU706" s="195" t="s">
        <v>148</v>
      </c>
      <c r="AY706" s="17" t="s">
        <v>140</v>
      </c>
      <c r="BE706" s="196">
        <f t="shared" si="44"/>
        <v>0</v>
      </c>
      <c r="BF706" s="196">
        <f t="shared" si="45"/>
        <v>0</v>
      </c>
      <c r="BG706" s="196">
        <f t="shared" si="46"/>
        <v>0</v>
      </c>
      <c r="BH706" s="196">
        <f t="shared" si="47"/>
        <v>0</v>
      </c>
      <c r="BI706" s="196">
        <f t="shared" si="48"/>
        <v>0</v>
      </c>
      <c r="BJ706" s="17" t="s">
        <v>148</v>
      </c>
      <c r="BK706" s="196">
        <f t="shared" si="49"/>
        <v>0</v>
      </c>
      <c r="BL706" s="17" t="s">
        <v>262</v>
      </c>
      <c r="BM706" s="195" t="s">
        <v>1118</v>
      </c>
    </row>
    <row r="707" spans="1:65" s="13" customFormat="1" ht="11.25">
      <c r="B707" s="197"/>
      <c r="C707" s="198"/>
      <c r="D707" s="199" t="s">
        <v>150</v>
      </c>
      <c r="E707" s="200" t="s">
        <v>1</v>
      </c>
      <c r="F707" s="201" t="s">
        <v>1052</v>
      </c>
      <c r="G707" s="198"/>
      <c r="H707" s="200" t="s">
        <v>1</v>
      </c>
      <c r="I707" s="202"/>
      <c r="J707" s="198"/>
      <c r="K707" s="198"/>
      <c r="L707" s="203"/>
      <c r="M707" s="204"/>
      <c r="N707" s="205"/>
      <c r="O707" s="205"/>
      <c r="P707" s="205"/>
      <c r="Q707" s="205"/>
      <c r="R707" s="205"/>
      <c r="S707" s="205"/>
      <c r="T707" s="206"/>
      <c r="AT707" s="207" t="s">
        <v>150</v>
      </c>
      <c r="AU707" s="207" t="s">
        <v>148</v>
      </c>
      <c r="AV707" s="13" t="s">
        <v>81</v>
      </c>
      <c r="AW707" s="13" t="s">
        <v>31</v>
      </c>
      <c r="AX707" s="13" t="s">
        <v>73</v>
      </c>
      <c r="AY707" s="207" t="s">
        <v>140</v>
      </c>
    </row>
    <row r="708" spans="1:65" s="14" customFormat="1" ht="11.25">
      <c r="B708" s="208"/>
      <c r="C708" s="209"/>
      <c r="D708" s="199" t="s">
        <v>150</v>
      </c>
      <c r="E708" s="210" t="s">
        <v>1</v>
      </c>
      <c r="F708" s="211" t="s">
        <v>588</v>
      </c>
      <c r="G708" s="209"/>
      <c r="H708" s="212">
        <v>2</v>
      </c>
      <c r="I708" s="213"/>
      <c r="J708" s="209"/>
      <c r="K708" s="209"/>
      <c r="L708" s="214"/>
      <c r="M708" s="215"/>
      <c r="N708" s="216"/>
      <c r="O708" s="216"/>
      <c r="P708" s="216"/>
      <c r="Q708" s="216"/>
      <c r="R708" s="216"/>
      <c r="S708" s="216"/>
      <c r="T708" s="217"/>
      <c r="AT708" s="218" t="s">
        <v>150</v>
      </c>
      <c r="AU708" s="218" t="s">
        <v>148</v>
      </c>
      <c r="AV708" s="14" t="s">
        <v>148</v>
      </c>
      <c r="AW708" s="14" t="s">
        <v>31</v>
      </c>
      <c r="AX708" s="14" t="s">
        <v>73</v>
      </c>
      <c r="AY708" s="218" t="s">
        <v>140</v>
      </c>
    </row>
    <row r="709" spans="1:65" s="13" customFormat="1" ht="11.25">
      <c r="B709" s="197"/>
      <c r="C709" s="198"/>
      <c r="D709" s="199" t="s">
        <v>150</v>
      </c>
      <c r="E709" s="200" t="s">
        <v>1</v>
      </c>
      <c r="F709" s="201" t="s">
        <v>195</v>
      </c>
      <c r="G709" s="198"/>
      <c r="H709" s="200" t="s">
        <v>1</v>
      </c>
      <c r="I709" s="202"/>
      <c r="J709" s="198"/>
      <c r="K709" s="198"/>
      <c r="L709" s="203"/>
      <c r="M709" s="204"/>
      <c r="N709" s="205"/>
      <c r="O709" s="205"/>
      <c r="P709" s="205"/>
      <c r="Q709" s="205"/>
      <c r="R709" s="205"/>
      <c r="S709" s="205"/>
      <c r="T709" s="206"/>
      <c r="AT709" s="207" t="s">
        <v>150</v>
      </c>
      <c r="AU709" s="207" t="s">
        <v>148</v>
      </c>
      <c r="AV709" s="13" t="s">
        <v>81</v>
      </c>
      <c r="AW709" s="13" t="s">
        <v>31</v>
      </c>
      <c r="AX709" s="13" t="s">
        <v>73</v>
      </c>
      <c r="AY709" s="207" t="s">
        <v>140</v>
      </c>
    </row>
    <row r="710" spans="1:65" s="14" customFormat="1" ht="11.25">
      <c r="B710" s="208"/>
      <c r="C710" s="209"/>
      <c r="D710" s="199" t="s">
        <v>150</v>
      </c>
      <c r="E710" s="210" t="s">
        <v>1</v>
      </c>
      <c r="F710" s="211" t="s">
        <v>141</v>
      </c>
      <c r="G710" s="209"/>
      <c r="H710" s="212">
        <v>3</v>
      </c>
      <c r="I710" s="213"/>
      <c r="J710" s="209"/>
      <c r="K710" s="209"/>
      <c r="L710" s="214"/>
      <c r="M710" s="215"/>
      <c r="N710" s="216"/>
      <c r="O710" s="216"/>
      <c r="P710" s="216"/>
      <c r="Q710" s="216"/>
      <c r="R710" s="216"/>
      <c r="S710" s="216"/>
      <c r="T710" s="217"/>
      <c r="AT710" s="218" t="s">
        <v>150</v>
      </c>
      <c r="AU710" s="218" t="s">
        <v>148</v>
      </c>
      <c r="AV710" s="14" t="s">
        <v>148</v>
      </c>
      <c r="AW710" s="14" t="s">
        <v>31</v>
      </c>
      <c r="AX710" s="14" t="s">
        <v>73</v>
      </c>
      <c r="AY710" s="218" t="s">
        <v>140</v>
      </c>
    </row>
    <row r="711" spans="1:65" s="13" customFormat="1" ht="11.25">
      <c r="B711" s="197"/>
      <c r="C711" s="198"/>
      <c r="D711" s="199" t="s">
        <v>150</v>
      </c>
      <c r="E711" s="200" t="s">
        <v>1</v>
      </c>
      <c r="F711" s="201" t="s">
        <v>187</v>
      </c>
      <c r="G711" s="198"/>
      <c r="H711" s="200" t="s">
        <v>1</v>
      </c>
      <c r="I711" s="202"/>
      <c r="J711" s="198"/>
      <c r="K711" s="198"/>
      <c r="L711" s="203"/>
      <c r="M711" s="204"/>
      <c r="N711" s="205"/>
      <c r="O711" s="205"/>
      <c r="P711" s="205"/>
      <c r="Q711" s="205"/>
      <c r="R711" s="205"/>
      <c r="S711" s="205"/>
      <c r="T711" s="206"/>
      <c r="AT711" s="207" t="s">
        <v>150</v>
      </c>
      <c r="AU711" s="207" t="s">
        <v>148</v>
      </c>
      <c r="AV711" s="13" t="s">
        <v>81</v>
      </c>
      <c r="AW711" s="13" t="s">
        <v>31</v>
      </c>
      <c r="AX711" s="13" t="s">
        <v>73</v>
      </c>
      <c r="AY711" s="207" t="s">
        <v>140</v>
      </c>
    </row>
    <row r="712" spans="1:65" s="14" customFormat="1" ht="11.25">
      <c r="B712" s="208"/>
      <c r="C712" s="209"/>
      <c r="D712" s="199" t="s">
        <v>150</v>
      </c>
      <c r="E712" s="210" t="s">
        <v>1</v>
      </c>
      <c r="F712" s="211" t="s">
        <v>148</v>
      </c>
      <c r="G712" s="209"/>
      <c r="H712" s="212">
        <v>2</v>
      </c>
      <c r="I712" s="213"/>
      <c r="J712" s="209"/>
      <c r="K712" s="209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150</v>
      </c>
      <c r="AU712" s="218" t="s">
        <v>148</v>
      </c>
      <c r="AV712" s="14" t="s">
        <v>148</v>
      </c>
      <c r="AW712" s="14" t="s">
        <v>31</v>
      </c>
      <c r="AX712" s="14" t="s">
        <v>73</v>
      </c>
      <c r="AY712" s="218" t="s">
        <v>140</v>
      </c>
    </row>
    <row r="713" spans="1:65" s="13" customFormat="1" ht="11.25">
      <c r="B713" s="197"/>
      <c r="C713" s="198"/>
      <c r="D713" s="199" t="s">
        <v>150</v>
      </c>
      <c r="E713" s="200" t="s">
        <v>1</v>
      </c>
      <c r="F713" s="201" t="s">
        <v>193</v>
      </c>
      <c r="G713" s="198"/>
      <c r="H713" s="200" t="s">
        <v>1</v>
      </c>
      <c r="I713" s="202"/>
      <c r="J713" s="198"/>
      <c r="K713" s="198"/>
      <c r="L713" s="203"/>
      <c r="M713" s="204"/>
      <c r="N713" s="205"/>
      <c r="O713" s="205"/>
      <c r="P713" s="205"/>
      <c r="Q713" s="205"/>
      <c r="R713" s="205"/>
      <c r="S713" s="205"/>
      <c r="T713" s="206"/>
      <c r="AT713" s="207" t="s">
        <v>150</v>
      </c>
      <c r="AU713" s="207" t="s">
        <v>148</v>
      </c>
      <c r="AV713" s="13" t="s">
        <v>81</v>
      </c>
      <c r="AW713" s="13" t="s">
        <v>31</v>
      </c>
      <c r="AX713" s="13" t="s">
        <v>73</v>
      </c>
      <c r="AY713" s="207" t="s">
        <v>140</v>
      </c>
    </row>
    <row r="714" spans="1:65" s="14" customFormat="1" ht="11.25">
      <c r="B714" s="208"/>
      <c r="C714" s="209"/>
      <c r="D714" s="199" t="s">
        <v>150</v>
      </c>
      <c r="E714" s="210" t="s">
        <v>1</v>
      </c>
      <c r="F714" s="211" t="s">
        <v>81</v>
      </c>
      <c r="G714" s="209"/>
      <c r="H714" s="212">
        <v>1</v>
      </c>
      <c r="I714" s="213"/>
      <c r="J714" s="209"/>
      <c r="K714" s="209"/>
      <c r="L714" s="214"/>
      <c r="M714" s="215"/>
      <c r="N714" s="216"/>
      <c r="O714" s="216"/>
      <c r="P714" s="216"/>
      <c r="Q714" s="216"/>
      <c r="R714" s="216"/>
      <c r="S714" s="216"/>
      <c r="T714" s="217"/>
      <c r="AT714" s="218" t="s">
        <v>150</v>
      </c>
      <c r="AU714" s="218" t="s">
        <v>148</v>
      </c>
      <c r="AV714" s="14" t="s">
        <v>148</v>
      </c>
      <c r="AW714" s="14" t="s">
        <v>31</v>
      </c>
      <c r="AX714" s="14" t="s">
        <v>73</v>
      </c>
      <c r="AY714" s="218" t="s">
        <v>140</v>
      </c>
    </row>
    <row r="715" spans="1:65" s="15" customFormat="1" ht="11.25">
      <c r="B715" s="230"/>
      <c r="C715" s="231"/>
      <c r="D715" s="199" t="s">
        <v>150</v>
      </c>
      <c r="E715" s="232" t="s">
        <v>1</v>
      </c>
      <c r="F715" s="233" t="s">
        <v>201</v>
      </c>
      <c r="G715" s="231"/>
      <c r="H715" s="234">
        <v>8</v>
      </c>
      <c r="I715" s="235"/>
      <c r="J715" s="231"/>
      <c r="K715" s="231"/>
      <c r="L715" s="236"/>
      <c r="M715" s="237"/>
      <c r="N715" s="238"/>
      <c r="O715" s="238"/>
      <c r="P715" s="238"/>
      <c r="Q715" s="238"/>
      <c r="R715" s="238"/>
      <c r="S715" s="238"/>
      <c r="T715" s="239"/>
      <c r="AT715" s="240" t="s">
        <v>150</v>
      </c>
      <c r="AU715" s="240" t="s">
        <v>148</v>
      </c>
      <c r="AV715" s="15" t="s">
        <v>147</v>
      </c>
      <c r="AW715" s="15" t="s">
        <v>31</v>
      </c>
      <c r="AX715" s="15" t="s">
        <v>81</v>
      </c>
      <c r="AY715" s="240" t="s">
        <v>140</v>
      </c>
    </row>
    <row r="716" spans="1:65" s="2" customFormat="1" ht="16.5" customHeight="1">
      <c r="A716" s="34"/>
      <c r="B716" s="35"/>
      <c r="C716" s="219" t="s">
        <v>1119</v>
      </c>
      <c r="D716" s="219" t="s">
        <v>158</v>
      </c>
      <c r="E716" s="220" t="s">
        <v>1120</v>
      </c>
      <c r="F716" s="221" t="s">
        <v>1121</v>
      </c>
      <c r="G716" s="222" t="s">
        <v>279</v>
      </c>
      <c r="H716" s="223">
        <v>8</v>
      </c>
      <c r="I716" s="224"/>
      <c r="J716" s="225">
        <f t="shared" ref="J716:J721" si="50">ROUND(I716*H716,2)</f>
        <v>0</v>
      </c>
      <c r="K716" s="226"/>
      <c r="L716" s="227"/>
      <c r="M716" s="228" t="s">
        <v>1</v>
      </c>
      <c r="N716" s="229" t="s">
        <v>39</v>
      </c>
      <c r="O716" s="71"/>
      <c r="P716" s="193">
        <f t="shared" ref="P716:P721" si="51">O716*H716</f>
        <v>0</v>
      </c>
      <c r="Q716" s="193">
        <v>4.0000000000000003E-5</v>
      </c>
      <c r="R716" s="193">
        <f t="shared" ref="R716:R721" si="52">Q716*H716</f>
        <v>3.2000000000000003E-4</v>
      </c>
      <c r="S716" s="193">
        <v>0</v>
      </c>
      <c r="T716" s="194">
        <f t="shared" ref="T716:T721" si="53">S716*H716</f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195" t="s">
        <v>349</v>
      </c>
      <c r="AT716" s="195" t="s">
        <v>158</v>
      </c>
      <c r="AU716" s="195" t="s">
        <v>148</v>
      </c>
      <c r="AY716" s="17" t="s">
        <v>140</v>
      </c>
      <c r="BE716" s="196">
        <f t="shared" ref="BE716:BE721" si="54">IF(N716="základní",J716,0)</f>
        <v>0</v>
      </c>
      <c r="BF716" s="196">
        <f t="shared" ref="BF716:BF721" si="55">IF(N716="snížená",J716,0)</f>
        <v>0</v>
      </c>
      <c r="BG716" s="196">
        <f t="shared" ref="BG716:BG721" si="56">IF(N716="zákl. přenesená",J716,0)</f>
        <v>0</v>
      </c>
      <c r="BH716" s="196">
        <f t="shared" ref="BH716:BH721" si="57">IF(N716="sníž. přenesená",J716,0)</f>
        <v>0</v>
      </c>
      <c r="BI716" s="196">
        <f t="shared" ref="BI716:BI721" si="58">IF(N716="nulová",J716,0)</f>
        <v>0</v>
      </c>
      <c r="BJ716" s="17" t="s">
        <v>148</v>
      </c>
      <c r="BK716" s="196">
        <f t="shared" ref="BK716:BK721" si="59">ROUND(I716*H716,2)</f>
        <v>0</v>
      </c>
      <c r="BL716" s="17" t="s">
        <v>262</v>
      </c>
      <c r="BM716" s="195" t="s">
        <v>1122</v>
      </c>
    </row>
    <row r="717" spans="1:65" s="2" customFormat="1" ht="24.2" customHeight="1">
      <c r="A717" s="34"/>
      <c r="B717" s="35"/>
      <c r="C717" s="219" t="s">
        <v>1123</v>
      </c>
      <c r="D717" s="219" t="s">
        <v>158</v>
      </c>
      <c r="E717" s="220" t="s">
        <v>1124</v>
      </c>
      <c r="F717" s="221" t="s">
        <v>1125</v>
      </c>
      <c r="G717" s="222" t="s">
        <v>279</v>
      </c>
      <c r="H717" s="223">
        <v>8</v>
      </c>
      <c r="I717" s="224"/>
      <c r="J717" s="225">
        <f t="shared" si="50"/>
        <v>0</v>
      </c>
      <c r="K717" s="226"/>
      <c r="L717" s="227"/>
      <c r="M717" s="228" t="s">
        <v>1</v>
      </c>
      <c r="N717" s="229" t="s">
        <v>39</v>
      </c>
      <c r="O717" s="71"/>
      <c r="P717" s="193">
        <f t="shared" si="51"/>
        <v>0</v>
      </c>
      <c r="Q717" s="193">
        <v>4.0000000000000003E-5</v>
      </c>
      <c r="R717" s="193">
        <f t="shared" si="52"/>
        <v>3.2000000000000003E-4</v>
      </c>
      <c r="S717" s="193">
        <v>0</v>
      </c>
      <c r="T717" s="194">
        <f t="shared" si="53"/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95" t="s">
        <v>349</v>
      </c>
      <c r="AT717" s="195" t="s">
        <v>158</v>
      </c>
      <c r="AU717" s="195" t="s">
        <v>148</v>
      </c>
      <c r="AY717" s="17" t="s">
        <v>140</v>
      </c>
      <c r="BE717" s="196">
        <f t="shared" si="54"/>
        <v>0</v>
      </c>
      <c r="BF717" s="196">
        <f t="shared" si="55"/>
        <v>0</v>
      </c>
      <c r="BG717" s="196">
        <f t="shared" si="56"/>
        <v>0</v>
      </c>
      <c r="BH717" s="196">
        <f t="shared" si="57"/>
        <v>0</v>
      </c>
      <c r="BI717" s="196">
        <f t="shared" si="58"/>
        <v>0</v>
      </c>
      <c r="BJ717" s="17" t="s">
        <v>148</v>
      </c>
      <c r="BK717" s="196">
        <f t="shared" si="59"/>
        <v>0</v>
      </c>
      <c r="BL717" s="17" t="s">
        <v>262</v>
      </c>
      <c r="BM717" s="195" t="s">
        <v>1126</v>
      </c>
    </row>
    <row r="718" spans="1:65" s="2" customFormat="1" ht="24.2" customHeight="1">
      <c r="A718" s="34"/>
      <c r="B718" s="35"/>
      <c r="C718" s="219" t="s">
        <v>1127</v>
      </c>
      <c r="D718" s="219" t="s">
        <v>158</v>
      </c>
      <c r="E718" s="220" t="s">
        <v>1128</v>
      </c>
      <c r="F718" s="221" t="s">
        <v>1129</v>
      </c>
      <c r="G718" s="222" t="s">
        <v>279</v>
      </c>
      <c r="H718" s="223">
        <v>4.444</v>
      </c>
      <c r="I718" s="224"/>
      <c r="J718" s="225">
        <f t="shared" si="50"/>
        <v>0</v>
      </c>
      <c r="K718" s="226"/>
      <c r="L718" s="227"/>
      <c r="M718" s="228" t="s">
        <v>1</v>
      </c>
      <c r="N718" s="229" t="s">
        <v>39</v>
      </c>
      <c r="O718" s="71"/>
      <c r="P718" s="193">
        <f t="shared" si="51"/>
        <v>0</v>
      </c>
      <c r="Q718" s="193">
        <v>1.0000000000000001E-5</v>
      </c>
      <c r="R718" s="193">
        <f t="shared" si="52"/>
        <v>4.4440000000000001E-5</v>
      </c>
      <c r="S718" s="193">
        <v>0</v>
      </c>
      <c r="T718" s="194">
        <f t="shared" si="53"/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95" t="s">
        <v>349</v>
      </c>
      <c r="AT718" s="195" t="s">
        <v>158</v>
      </c>
      <c r="AU718" s="195" t="s">
        <v>148</v>
      </c>
      <c r="AY718" s="17" t="s">
        <v>140</v>
      </c>
      <c r="BE718" s="196">
        <f t="shared" si="54"/>
        <v>0</v>
      </c>
      <c r="BF718" s="196">
        <f t="shared" si="55"/>
        <v>0</v>
      </c>
      <c r="BG718" s="196">
        <f t="shared" si="56"/>
        <v>0</v>
      </c>
      <c r="BH718" s="196">
        <f t="shared" si="57"/>
        <v>0</v>
      </c>
      <c r="BI718" s="196">
        <f t="shared" si="58"/>
        <v>0</v>
      </c>
      <c r="BJ718" s="17" t="s">
        <v>148</v>
      </c>
      <c r="BK718" s="196">
        <f t="shared" si="59"/>
        <v>0</v>
      </c>
      <c r="BL718" s="17" t="s">
        <v>262</v>
      </c>
      <c r="BM718" s="195" t="s">
        <v>1130</v>
      </c>
    </row>
    <row r="719" spans="1:65" s="2" customFormat="1" ht="16.5" customHeight="1">
      <c r="A719" s="34"/>
      <c r="B719" s="35"/>
      <c r="C719" s="219" t="s">
        <v>1131</v>
      </c>
      <c r="D719" s="219" t="s">
        <v>158</v>
      </c>
      <c r="E719" s="220" t="s">
        <v>1132</v>
      </c>
      <c r="F719" s="221" t="s">
        <v>1133</v>
      </c>
      <c r="G719" s="222" t="s">
        <v>279</v>
      </c>
      <c r="H719" s="223">
        <v>9.7780000000000005</v>
      </c>
      <c r="I719" s="224"/>
      <c r="J719" s="225">
        <f t="shared" si="50"/>
        <v>0</v>
      </c>
      <c r="K719" s="226"/>
      <c r="L719" s="227"/>
      <c r="M719" s="228" t="s">
        <v>1</v>
      </c>
      <c r="N719" s="229" t="s">
        <v>39</v>
      </c>
      <c r="O719" s="71"/>
      <c r="P719" s="193">
        <f t="shared" si="51"/>
        <v>0</v>
      </c>
      <c r="Q719" s="193">
        <v>2.0000000000000002E-5</v>
      </c>
      <c r="R719" s="193">
        <f t="shared" si="52"/>
        <v>1.9556000000000003E-4</v>
      </c>
      <c r="S719" s="193">
        <v>0</v>
      </c>
      <c r="T719" s="194">
        <f t="shared" si="53"/>
        <v>0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95" t="s">
        <v>349</v>
      </c>
      <c r="AT719" s="195" t="s">
        <v>158</v>
      </c>
      <c r="AU719" s="195" t="s">
        <v>148</v>
      </c>
      <c r="AY719" s="17" t="s">
        <v>140</v>
      </c>
      <c r="BE719" s="196">
        <f t="shared" si="54"/>
        <v>0</v>
      </c>
      <c r="BF719" s="196">
        <f t="shared" si="55"/>
        <v>0</v>
      </c>
      <c r="BG719" s="196">
        <f t="shared" si="56"/>
        <v>0</v>
      </c>
      <c r="BH719" s="196">
        <f t="shared" si="57"/>
        <v>0</v>
      </c>
      <c r="BI719" s="196">
        <f t="shared" si="58"/>
        <v>0</v>
      </c>
      <c r="BJ719" s="17" t="s">
        <v>148</v>
      </c>
      <c r="BK719" s="196">
        <f t="shared" si="59"/>
        <v>0</v>
      </c>
      <c r="BL719" s="17" t="s">
        <v>262</v>
      </c>
      <c r="BM719" s="195" t="s">
        <v>1134</v>
      </c>
    </row>
    <row r="720" spans="1:65" s="2" customFormat="1" ht="16.5" customHeight="1">
      <c r="A720" s="34"/>
      <c r="B720" s="35"/>
      <c r="C720" s="219" t="s">
        <v>1135</v>
      </c>
      <c r="D720" s="219" t="s">
        <v>158</v>
      </c>
      <c r="E720" s="220" t="s">
        <v>1136</v>
      </c>
      <c r="F720" s="221" t="s">
        <v>1137</v>
      </c>
      <c r="G720" s="222" t="s">
        <v>279</v>
      </c>
      <c r="H720" s="223">
        <v>11.555999999999999</v>
      </c>
      <c r="I720" s="224"/>
      <c r="J720" s="225">
        <f t="shared" si="50"/>
        <v>0</v>
      </c>
      <c r="K720" s="226"/>
      <c r="L720" s="227"/>
      <c r="M720" s="228" t="s">
        <v>1</v>
      </c>
      <c r="N720" s="229" t="s">
        <v>39</v>
      </c>
      <c r="O720" s="71"/>
      <c r="P720" s="193">
        <f t="shared" si="51"/>
        <v>0</v>
      </c>
      <c r="Q720" s="193">
        <v>3.0000000000000001E-5</v>
      </c>
      <c r="R720" s="193">
        <f t="shared" si="52"/>
        <v>3.4667999999999998E-4</v>
      </c>
      <c r="S720" s="193">
        <v>0</v>
      </c>
      <c r="T720" s="194">
        <f t="shared" si="53"/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195" t="s">
        <v>349</v>
      </c>
      <c r="AT720" s="195" t="s">
        <v>158</v>
      </c>
      <c r="AU720" s="195" t="s">
        <v>148</v>
      </c>
      <c r="AY720" s="17" t="s">
        <v>140</v>
      </c>
      <c r="BE720" s="196">
        <f t="shared" si="54"/>
        <v>0</v>
      </c>
      <c r="BF720" s="196">
        <f t="shared" si="55"/>
        <v>0</v>
      </c>
      <c r="BG720" s="196">
        <f t="shared" si="56"/>
        <v>0</v>
      </c>
      <c r="BH720" s="196">
        <f t="shared" si="57"/>
        <v>0</v>
      </c>
      <c r="BI720" s="196">
        <f t="shared" si="58"/>
        <v>0</v>
      </c>
      <c r="BJ720" s="17" t="s">
        <v>148</v>
      </c>
      <c r="BK720" s="196">
        <f t="shared" si="59"/>
        <v>0</v>
      </c>
      <c r="BL720" s="17" t="s">
        <v>262</v>
      </c>
      <c r="BM720" s="195" t="s">
        <v>1138</v>
      </c>
    </row>
    <row r="721" spans="1:65" s="2" customFormat="1" ht="24.2" customHeight="1">
      <c r="A721" s="34"/>
      <c r="B721" s="35"/>
      <c r="C721" s="183" t="s">
        <v>1139</v>
      </c>
      <c r="D721" s="183" t="s">
        <v>143</v>
      </c>
      <c r="E721" s="184" t="s">
        <v>1140</v>
      </c>
      <c r="F721" s="185" t="s">
        <v>1141</v>
      </c>
      <c r="G721" s="186" t="s">
        <v>279</v>
      </c>
      <c r="H721" s="187">
        <v>5</v>
      </c>
      <c r="I721" s="188"/>
      <c r="J721" s="189">
        <f t="shared" si="50"/>
        <v>0</v>
      </c>
      <c r="K721" s="190"/>
      <c r="L721" s="39"/>
      <c r="M721" s="191" t="s">
        <v>1</v>
      </c>
      <c r="N721" s="192" t="s">
        <v>39</v>
      </c>
      <c r="O721" s="71"/>
      <c r="P721" s="193">
        <f t="shared" si="51"/>
        <v>0</v>
      </c>
      <c r="Q721" s="193">
        <v>0</v>
      </c>
      <c r="R721" s="193">
        <f t="shared" si="52"/>
        <v>0</v>
      </c>
      <c r="S721" s="193">
        <v>0</v>
      </c>
      <c r="T721" s="194">
        <f t="shared" si="53"/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95" t="s">
        <v>262</v>
      </c>
      <c r="AT721" s="195" t="s">
        <v>143</v>
      </c>
      <c r="AU721" s="195" t="s">
        <v>148</v>
      </c>
      <c r="AY721" s="17" t="s">
        <v>140</v>
      </c>
      <c r="BE721" s="196">
        <f t="shared" si="54"/>
        <v>0</v>
      </c>
      <c r="BF721" s="196">
        <f t="shared" si="55"/>
        <v>0</v>
      </c>
      <c r="BG721" s="196">
        <f t="shared" si="56"/>
        <v>0</v>
      </c>
      <c r="BH721" s="196">
        <f t="shared" si="57"/>
        <v>0</v>
      </c>
      <c r="BI721" s="196">
        <f t="shared" si="58"/>
        <v>0</v>
      </c>
      <c r="BJ721" s="17" t="s">
        <v>148</v>
      </c>
      <c r="BK721" s="196">
        <f t="shared" si="59"/>
        <v>0</v>
      </c>
      <c r="BL721" s="17" t="s">
        <v>262</v>
      </c>
      <c r="BM721" s="195" t="s">
        <v>1142</v>
      </c>
    </row>
    <row r="722" spans="1:65" s="13" customFormat="1" ht="11.25">
      <c r="B722" s="197"/>
      <c r="C722" s="198"/>
      <c r="D722" s="199" t="s">
        <v>150</v>
      </c>
      <c r="E722" s="200" t="s">
        <v>1</v>
      </c>
      <c r="F722" s="201" t="s">
        <v>187</v>
      </c>
      <c r="G722" s="198"/>
      <c r="H722" s="200" t="s">
        <v>1</v>
      </c>
      <c r="I722" s="202"/>
      <c r="J722" s="198"/>
      <c r="K722" s="198"/>
      <c r="L722" s="203"/>
      <c r="M722" s="204"/>
      <c r="N722" s="205"/>
      <c r="O722" s="205"/>
      <c r="P722" s="205"/>
      <c r="Q722" s="205"/>
      <c r="R722" s="205"/>
      <c r="S722" s="205"/>
      <c r="T722" s="206"/>
      <c r="AT722" s="207" t="s">
        <v>150</v>
      </c>
      <c r="AU722" s="207" t="s">
        <v>148</v>
      </c>
      <c r="AV722" s="13" t="s">
        <v>81</v>
      </c>
      <c r="AW722" s="13" t="s">
        <v>31</v>
      </c>
      <c r="AX722" s="13" t="s">
        <v>73</v>
      </c>
      <c r="AY722" s="207" t="s">
        <v>140</v>
      </c>
    </row>
    <row r="723" spans="1:65" s="14" customFormat="1" ht="11.25">
      <c r="B723" s="208"/>
      <c r="C723" s="209"/>
      <c r="D723" s="199" t="s">
        <v>150</v>
      </c>
      <c r="E723" s="210" t="s">
        <v>1</v>
      </c>
      <c r="F723" s="211" t="s">
        <v>1143</v>
      </c>
      <c r="G723" s="209"/>
      <c r="H723" s="212">
        <v>5</v>
      </c>
      <c r="I723" s="213"/>
      <c r="J723" s="209"/>
      <c r="K723" s="209"/>
      <c r="L723" s="214"/>
      <c r="M723" s="215"/>
      <c r="N723" s="216"/>
      <c r="O723" s="216"/>
      <c r="P723" s="216"/>
      <c r="Q723" s="216"/>
      <c r="R723" s="216"/>
      <c r="S723" s="216"/>
      <c r="T723" s="217"/>
      <c r="AT723" s="218" t="s">
        <v>150</v>
      </c>
      <c r="AU723" s="218" t="s">
        <v>148</v>
      </c>
      <c r="AV723" s="14" t="s">
        <v>148</v>
      </c>
      <c r="AW723" s="14" t="s">
        <v>31</v>
      </c>
      <c r="AX723" s="14" t="s">
        <v>81</v>
      </c>
      <c r="AY723" s="218" t="s">
        <v>140</v>
      </c>
    </row>
    <row r="724" spans="1:65" s="2" customFormat="1" ht="24.2" customHeight="1">
      <c r="A724" s="34"/>
      <c r="B724" s="35"/>
      <c r="C724" s="219" t="s">
        <v>1144</v>
      </c>
      <c r="D724" s="219" t="s">
        <v>158</v>
      </c>
      <c r="E724" s="220" t="s">
        <v>1145</v>
      </c>
      <c r="F724" s="221" t="s">
        <v>1146</v>
      </c>
      <c r="G724" s="222" t="s">
        <v>279</v>
      </c>
      <c r="H724" s="223">
        <v>5</v>
      </c>
      <c r="I724" s="224"/>
      <c r="J724" s="225">
        <f>ROUND(I724*H724,2)</f>
        <v>0</v>
      </c>
      <c r="K724" s="226"/>
      <c r="L724" s="227"/>
      <c r="M724" s="228" t="s">
        <v>1</v>
      </c>
      <c r="N724" s="229" t="s">
        <v>39</v>
      </c>
      <c r="O724" s="71"/>
      <c r="P724" s="193">
        <f>O724*H724</f>
        <v>0</v>
      </c>
      <c r="Q724" s="193">
        <v>6.0000000000000002E-5</v>
      </c>
      <c r="R724" s="193">
        <f>Q724*H724</f>
        <v>3.0000000000000003E-4</v>
      </c>
      <c r="S724" s="193">
        <v>0</v>
      </c>
      <c r="T724" s="194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95" t="s">
        <v>349</v>
      </c>
      <c r="AT724" s="195" t="s">
        <v>158</v>
      </c>
      <c r="AU724" s="195" t="s">
        <v>148</v>
      </c>
      <c r="AY724" s="17" t="s">
        <v>140</v>
      </c>
      <c r="BE724" s="196">
        <f>IF(N724="základní",J724,0)</f>
        <v>0</v>
      </c>
      <c r="BF724" s="196">
        <f>IF(N724="snížená",J724,0)</f>
        <v>0</v>
      </c>
      <c r="BG724" s="196">
        <f>IF(N724="zákl. přenesená",J724,0)</f>
        <v>0</v>
      </c>
      <c r="BH724" s="196">
        <f>IF(N724="sníž. přenesená",J724,0)</f>
        <v>0</v>
      </c>
      <c r="BI724" s="196">
        <f>IF(N724="nulová",J724,0)</f>
        <v>0</v>
      </c>
      <c r="BJ724" s="17" t="s">
        <v>148</v>
      </c>
      <c r="BK724" s="196">
        <f>ROUND(I724*H724,2)</f>
        <v>0</v>
      </c>
      <c r="BL724" s="17" t="s">
        <v>262</v>
      </c>
      <c r="BM724" s="195" t="s">
        <v>1147</v>
      </c>
    </row>
    <row r="725" spans="1:65" s="2" customFormat="1" ht="24.2" customHeight="1">
      <c r="A725" s="34"/>
      <c r="B725" s="35"/>
      <c r="C725" s="219" t="s">
        <v>1148</v>
      </c>
      <c r="D725" s="219" t="s">
        <v>158</v>
      </c>
      <c r="E725" s="220" t="s">
        <v>1149</v>
      </c>
      <c r="F725" s="221" t="s">
        <v>1150</v>
      </c>
      <c r="G725" s="222" t="s">
        <v>279</v>
      </c>
      <c r="H725" s="223">
        <v>5</v>
      </c>
      <c r="I725" s="224"/>
      <c r="J725" s="225">
        <f>ROUND(I725*H725,2)</f>
        <v>0</v>
      </c>
      <c r="K725" s="226"/>
      <c r="L725" s="227"/>
      <c r="M725" s="228" t="s">
        <v>1</v>
      </c>
      <c r="N725" s="229" t="s">
        <v>39</v>
      </c>
      <c r="O725" s="71"/>
      <c r="P725" s="193">
        <f>O725*H725</f>
        <v>0</v>
      </c>
      <c r="Q725" s="193">
        <v>5.0000000000000002E-5</v>
      </c>
      <c r="R725" s="193">
        <f>Q725*H725</f>
        <v>2.5000000000000001E-4</v>
      </c>
      <c r="S725" s="193">
        <v>0</v>
      </c>
      <c r="T725" s="194">
        <f>S725*H725</f>
        <v>0</v>
      </c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R725" s="195" t="s">
        <v>349</v>
      </c>
      <c r="AT725" s="195" t="s">
        <v>158</v>
      </c>
      <c r="AU725" s="195" t="s">
        <v>148</v>
      </c>
      <c r="AY725" s="17" t="s">
        <v>140</v>
      </c>
      <c r="BE725" s="196">
        <f>IF(N725="základní",J725,0)</f>
        <v>0</v>
      </c>
      <c r="BF725" s="196">
        <f>IF(N725="snížená",J725,0)</f>
        <v>0</v>
      </c>
      <c r="BG725" s="196">
        <f>IF(N725="zákl. přenesená",J725,0)</f>
        <v>0</v>
      </c>
      <c r="BH725" s="196">
        <f>IF(N725="sníž. přenesená",J725,0)</f>
        <v>0</v>
      </c>
      <c r="BI725" s="196">
        <f>IF(N725="nulová",J725,0)</f>
        <v>0</v>
      </c>
      <c r="BJ725" s="17" t="s">
        <v>148</v>
      </c>
      <c r="BK725" s="196">
        <f>ROUND(I725*H725,2)</f>
        <v>0</v>
      </c>
      <c r="BL725" s="17" t="s">
        <v>262</v>
      </c>
      <c r="BM725" s="195" t="s">
        <v>1151</v>
      </c>
    </row>
    <row r="726" spans="1:65" s="2" customFormat="1" ht="24.2" customHeight="1">
      <c r="A726" s="34"/>
      <c r="B726" s="35"/>
      <c r="C726" s="183" t="s">
        <v>1152</v>
      </c>
      <c r="D726" s="183" t="s">
        <v>143</v>
      </c>
      <c r="E726" s="184" t="s">
        <v>1153</v>
      </c>
      <c r="F726" s="185" t="s">
        <v>1154</v>
      </c>
      <c r="G726" s="186" t="s">
        <v>279</v>
      </c>
      <c r="H726" s="187">
        <v>1</v>
      </c>
      <c r="I726" s="188"/>
      <c r="J726" s="189">
        <f>ROUND(I726*H726,2)</f>
        <v>0</v>
      </c>
      <c r="K726" s="190"/>
      <c r="L726" s="39"/>
      <c r="M726" s="191" t="s">
        <v>1</v>
      </c>
      <c r="N726" s="192" t="s">
        <v>39</v>
      </c>
      <c r="O726" s="71"/>
      <c r="P726" s="193">
        <f>O726*H726</f>
        <v>0</v>
      </c>
      <c r="Q726" s="193">
        <v>0</v>
      </c>
      <c r="R726" s="193">
        <f>Q726*H726</f>
        <v>0</v>
      </c>
      <c r="S726" s="193">
        <v>0</v>
      </c>
      <c r="T726" s="194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95" t="s">
        <v>262</v>
      </c>
      <c r="AT726" s="195" t="s">
        <v>143</v>
      </c>
      <c r="AU726" s="195" t="s">
        <v>148</v>
      </c>
      <c r="AY726" s="17" t="s">
        <v>140</v>
      </c>
      <c r="BE726" s="196">
        <f>IF(N726="základní",J726,0)</f>
        <v>0</v>
      </c>
      <c r="BF726" s="196">
        <f>IF(N726="snížená",J726,0)</f>
        <v>0</v>
      </c>
      <c r="BG726" s="196">
        <f>IF(N726="zákl. přenesená",J726,0)</f>
        <v>0</v>
      </c>
      <c r="BH726" s="196">
        <f>IF(N726="sníž. přenesená",J726,0)</f>
        <v>0</v>
      </c>
      <c r="BI726" s="196">
        <f>IF(N726="nulová",J726,0)</f>
        <v>0</v>
      </c>
      <c r="BJ726" s="17" t="s">
        <v>148</v>
      </c>
      <c r="BK726" s="196">
        <f>ROUND(I726*H726,2)</f>
        <v>0</v>
      </c>
      <c r="BL726" s="17" t="s">
        <v>262</v>
      </c>
      <c r="BM726" s="195" t="s">
        <v>1155</v>
      </c>
    </row>
    <row r="727" spans="1:65" s="2" customFormat="1" ht="24.2" customHeight="1">
      <c r="A727" s="34"/>
      <c r="B727" s="35"/>
      <c r="C727" s="219" t="s">
        <v>1156</v>
      </c>
      <c r="D727" s="219" t="s">
        <v>158</v>
      </c>
      <c r="E727" s="220" t="s">
        <v>1157</v>
      </c>
      <c r="F727" s="221" t="s">
        <v>1158</v>
      </c>
      <c r="G727" s="222" t="s">
        <v>279</v>
      </c>
      <c r="H727" s="223">
        <v>1</v>
      </c>
      <c r="I727" s="224"/>
      <c r="J727" s="225">
        <f>ROUND(I727*H727,2)</f>
        <v>0</v>
      </c>
      <c r="K727" s="226"/>
      <c r="L727" s="227"/>
      <c r="M727" s="228" t="s">
        <v>1</v>
      </c>
      <c r="N727" s="229" t="s">
        <v>39</v>
      </c>
      <c r="O727" s="71"/>
      <c r="P727" s="193">
        <f>O727*H727</f>
        <v>0</v>
      </c>
      <c r="Q727" s="193">
        <v>3.8999999999999999E-4</v>
      </c>
      <c r="R727" s="193">
        <f>Q727*H727</f>
        <v>3.8999999999999999E-4</v>
      </c>
      <c r="S727" s="193">
        <v>0</v>
      </c>
      <c r="T727" s="194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95" t="s">
        <v>349</v>
      </c>
      <c r="AT727" s="195" t="s">
        <v>158</v>
      </c>
      <c r="AU727" s="195" t="s">
        <v>148</v>
      </c>
      <c r="AY727" s="17" t="s">
        <v>140</v>
      </c>
      <c r="BE727" s="196">
        <f>IF(N727="základní",J727,0)</f>
        <v>0</v>
      </c>
      <c r="BF727" s="196">
        <f>IF(N727="snížená",J727,0)</f>
        <v>0</v>
      </c>
      <c r="BG727" s="196">
        <f>IF(N727="zákl. přenesená",J727,0)</f>
        <v>0</v>
      </c>
      <c r="BH727" s="196">
        <f>IF(N727="sníž. přenesená",J727,0)</f>
        <v>0</v>
      </c>
      <c r="BI727" s="196">
        <f>IF(N727="nulová",J727,0)</f>
        <v>0</v>
      </c>
      <c r="BJ727" s="17" t="s">
        <v>148</v>
      </c>
      <c r="BK727" s="196">
        <f>ROUND(I727*H727,2)</f>
        <v>0</v>
      </c>
      <c r="BL727" s="17" t="s">
        <v>262</v>
      </c>
      <c r="BM727" s="195" t="s">
        <v>1159</v>
      </c>
    </row>
    <row r="728" spans="1:65" s="2" customFormat="1" ht="37.9" customHeight="1">
      <c r="A728" s="34"/>
      <c r="B728" s="35"/>
      <c r="C728" s="183" t="s">
        <v>1160</v>
      </c>
      <c r="D728" s="183" t="s">
        <v>143</v>
      </c>
      <c r="E728" s="184" t="s">
        <v>1161</v>
      </c>
      <c r="F728" s="185" t="s">
        <v>1162</v>
      </c>
      <c r="G728" s="186" t="s">
        <v>279</v>
      </c>
      <c r="H728" s="187">
        <v>10</v>
      </c>
      <c r="I728" s="188"/>
      <c r="J728" s="189">
        <f>ROUND(I728*H728,2)</f>
        <v>0</v>
      </c>
      <c r="K728" s="190"/>
      <c r="L728" s="39"/>
      <c r="M728" s="191" t="s">
        <v>1</v>
      </c>
      <c r="N728" s="192" t="s">
        <v>39</v>
      </c>
      <c r="O728" s="71"/>
      <c r="P728" s="193">
        <f>O728*H728</f>
        <v>0</v>
      </c>
      <c r="Q728" s="193">
        <v>0</v>
      </c>
      <c r="R728" s="193">
        <f>Q728*H728</f>
        <v>0</v>
      </c>
      <c r="S728" s="193">
        <v>5.0000000000000002E-5</v>
      </c>
      <c r="T728" s="194">
        <f>S728*H728</f>
        <v>5.0000000000000001E-4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195" t="s">
        <v>262</v>
      </c>
      <c r="AT728" s="195" t="s">
        <v>143</v>
      </c>
      <c r="AU728" s="195" t="s">
        <v>148</v>
      </c>
      <c r="AY728" s="17" t="s">
        <v>140</v>
      </c>
      <c r="BE728" s="196">
        <f>IF(N728="základní",J728,0)</f>
        <v>0</v>
      </c>
      <c r="BF728" s="196">
        <f>IF(N728="snížená",J728,0)</f>
        <v>0</v>
      </c>
      <c r="BG728" s="196">
        <f>IF(N728="zákl. přenesená",J728,0)</f>
        <v>0</v>
      </c>
      <c r="BH728" s="196">
        <f>IF(N728="sníž. přenesená",J728,0)</f>
        <v>0</v>
      </c>
      <c r="BI728" s="196">
        <f>IF(N728="nulová",J728,0)</f>
        <v>0</v>
      </c>
      <c r="BJ728" s="17" t="s">
        <v>148</v>
      </c>
      <c r="BK728" s="196">
        <f>ROUND(I728*H728,2)</f>
        <v>0</v>
      </c>
      <c r="BL728" s="17" t="s">
        <v>262</v>
      </c>
      <c r="BM728" s="195" t="s">
        <v>1163</v>
      </c>
    </row>
    <row r="729" spans="1:65" s="13" customFormat="1" ht="11.25">
      <c r="B729" s="197"/>
      <c r="C729" s="198"/>
      <c r="D729" s="199" t="s">
        <v>150</v>
      </c>
      <c r="E729" s="200" t="s">
        <v>1</v>
      </c>
      <c r="F729" s="201" t="s">
        <v>187</v>
      </c>
      <c r="G729" s="198"/>
      <c r="H729" s="200" t="s">
        <v>1</v>
      </c>
      <c r="I729" s="202"/>
      <c r="J729" s="198"/>
      <c r="K729" s="198"/>
      <c r="L729" s="203"/>
      <c r="M729" s="204"/>
      <c r="N729" s="205"/>
      <c r="O729" s="205"/>
      <c r="P729" s="205"/>
      <c r="Q729" s="205"/>
      <c r="R729" s="205"/>
      <c r="S729" s="205"/>
      <c r="T729" s="206"/>
      <c r="AT729" s="207" t="s">
        <v>150</v>
      </c>
      <c r="AU729" s="207" t="s">
        <v>148</v>
      </c>
      <c r="AV729" s="13" t="s">
        <v>81</v>
      </c>
      <c r="AW729" s="13" t="s">
        <v>31</v>
      </c>
      <c r="AX729" s="13" t="s">
        <v>73</v>
      </c>
      <c r="AY729" s="207" t="s">
        <v>140</v>
      </c>
    </row>
    <row r="730" spans="1:65" s="14" customFormat="1" ht="11.25">
      <c r="B730" s="208"/>
      <c r="C730" s="209"/>
      <c r="D730" s="199" t="s">
        <v>150</v>
      </c>
      <c r="E730" s="210" t="s">
        <v>1</v>
      </c>
      <c r="F730" s="211" t="s">
        <v>176</v>
      </c>
      <c r="G730" s="209"/>
      <c r="H730" s="212">
        <v>6</v>
      </c>
      <c r="I730" s="213"/>
      <c r="J730" s="209"/>
      <c r="K730" s="209"/>
      <c r="L730" s="214"/>
      <c r="M730" s="215"/>
      <c r="N730" s="216"/>
      <c r="O730" s="216"/>
      <c r="P730" s="216"/>
      <c r="Q730" s="216"/>
      <c r="R730" s="216"/>
      <c r="S730" s="216"/>
      <c r="T730" s="217"/>
      <c r="AT730" s="218" t="s">
        <v>150</v>
      </c>
      <c r="AU730" s="218" t="s">
        <v>148</v>
      </c>
      <c r="AV730" s="14" t="s">
        <v>148</v>
      </c>
      <c r="AW730" s="14" t="s">
        <v>31</v>
      </c>
      <c r="AX730" s="14" t="s">
        <v>73</v>
      </c>
      <c r="AY730" s="218" t="s">
        <v>140</v>
      </c>
    </row>
    <row r="731" spans="1:65" s="13" customFormat="1" ht="11.25">
      <c r="B731" s="197"/>
      <c r="C731" s="198"/>
      <c r="D731" s="199" t="s">
        <v>150</v>
      </c>
      <c r="E731" s="200" t="s">
        <v>1</v>
      </c>
      <c r="F731" s="201" t="s">
        <v>195</v>
      </c>
      <c r="G731" s="198"/>
      <c r="H731" s="200" t="s">
        <v>1</v>
      </c>
      <c r="I731" s="202"/>
      <c r="J731" s="198"/>
      <c r="K731" s="198"/>
      <c r="L731" s="203"/>
      <c r="M731" s="204"/>
      <c r="N731" s="205"/>
      <c r="O731" s="205"/>
      <c r="P731" s="205"/>
      <c r="Q731" s="205"/>
      <c r="R731" s="205"/>
      <c r="S731" s="205"/>
      <c r="T731" s="206"/>
      <c r="AT731" s="207" t="s">
        <v>150</v>
      </c>
      <c r="AU731" s="207" t="s">
        <v>148</v>
      </c>
      <c r="AV731" s="13" t="s">
        <v>81</v>
      </c>
      <c r="AW731" s="13" t="s">
        <v>31</v>
      </c>
      <c r="AX731" s="13" t="s">
        <v>73</v>
      </c>
      <c r="AY731" s="207" t="s">
        <v>140</v>
      </c>
    </row>
    <row r="732" spans="1:65" s="14" customFormat="1" ht="11.25">
      <c r="B732" s="208"/>
      <c r="C732" s="209"/>
      <c r="D732" s="199" t="s">
        <v>150</v>
      </c>
      <c r="E732" s="210" t="s">
        <v>1</v>
      </c>
      <c r="F732" s="211" t="s">
        <v>588</v>
      </c>
      <c r="G732" s="209"/>
      <c r="H732" s="212">
        <v>2</v>
      </c>
      <c r="I732" s="213"/>
      <c r="J732" s="209"/>
      <c r="K732" s="209"/>
      <c r="L732" s="214"/>
      <c r="M732" s="215"/>
      <c r="N732" s="216"/>
      <c r="O732" s="216"/>
      <c r="P732" s="216"/>
      <c r="Q732" s="216"/>
      <c r="R732" s="216"/>
      <c r="S732" s="216"/>
      <c r="T732" s="217"/>
      <c r="AT732" s="218" t="s">
        <v>150</v>
      </c>
      <c r="AU732" s="218" t="s">
        <v>148</v>
      </c>
      <c r="AV732" s="14" t="s">
        <v>148</v>
      </c>
      <c r="AW732" s="14" t="s">
        <v>31</v>
      </c>
      <c r="AX732" s="14" t="s">
        <v>73</v>
      </c>
      <c r="AY732" s="218" t="s">
        <v>140</v>
      </c>
    </row>
    <row r="733" spans="1:65" s="13" customFormat="1" ht="11.25">
      <c r="B733" s="197"/>
      <c r="C733" s="198"/>
      <c r="D733" s="199" t="s">
        <v>150</v>
      </c>
      <c r="E733" s="200" t="s">
        <v>1</v>
      </c>
      <c r="F733" s="201" t="s">
        <v>197</v>
      </c>
      <c r="G733" s="198"/>
      <c r="H733" s="200" t="s">
        <v>1</v>
      </c>
      <c r="I733" s="202"/>
      <c r="J733" s="198"/>
      <c r="K733" s="198"/>
      <c r="L733" s="203"/>
      <c r="M733" s="204"/>
      <c r="N733" s="205"/>
      <c r="O733" s="205"/>
      <c r="P733" s="205"/>
      <c r="Q733" s="205"/>
      <c r="R733" s="205"/>
      <c r="S733" s="205"/>
      <c r="T733" s="206"/>
      <c r="AT733" s="207" t="s">
        <v>150</v>
      </c>
      <c r="AU733" s="207" t="s">
        <v>148</v>
      </c>
      <c r="AV733" s="13" t="s">
        <v>81</v>
      </c>
      <c r="AW733" s="13" t="s">
        <v>31</v>
      </c>
      <c r="AX733" s="13" t="s">
        <v>73</v>
      </c>
      <c r="AY733" s="207" t="s">
        <v>140</v>
      </c>
    </row>
    <row r="734" spans="1:65" s="14" customFormat="1" ht="11.25">
      <c r="B734" s="208"/>
      <c r="C734" s="209"/>
      <c r="D734" s="199" t="s">
        <v>150</v>
      </c>
      <c r="E734" s="210" t="s">
        <v>1</v>
      </c>
      <c r="F734" s="211" t="s">
        <v>588</v>
      </c>
      <c r="G734" s="209"/>
      <c r="H734" s="212">
        <v>2</v>
      </c>
      <c r="I734" s="213"/>
      <c r="J734" s="209"/>
      <c r="K734" s="209"/>
      <c r="L734" s="214"/>
      <c r="M734" s="215"/>
      <c r="N734" s="216"/>
      <c r="O734" s="216"/>
      <c r="P734" s="216"/>
      <c r="Q734" s="216"/>
      <c r="R734" s="216"/>
      <c r="S734" s="216"/>
      <c r="T734" s="217"/>
      <c r="AT734" s="218" t="s">
        <v>150</v>
      </c>
      <c r="AU734" s="218" t="s">
        <v>148</v>
      </c>
      <c r="AV734" s="14" t="s">
        <v>148</v>
      </c>
      <c r="AW734" s="14" t="s">
        <v>31</v>
      </c>
      <c r="AX734" s="14" t="s">
        <v>73</v>
      </c>
      <c r="AY734" s="218" t="s">
        <v>140</v>
      </c>
    </row>
    <row r="735" spans="1:65" s="15" customFormat="1" ht="11.25">
      <c r="B735" s="230"/>
      <c r="C735" s="231"/>
      <c r="D735" s="199" t="s">
        <v>150</v>
      </c>
      <c r="E735" s="232" t="s">
        <v>1</v>
      </c>
      <c r="F735" s="233" t="s">
        <v>201</v>
      </c>
      <c r="G735" s="231"/>
      <c r="H735" s="234">
        <v>10</v>
      </c>
      <c r="I735" s="235"/>
      <c r="J735" s="231"/>
      <c r="K735" s="231"/>
      <c r="L735" s="236"/>
      <c r="M735" s="237"/>
      <c r="N735" s="238"/>
      <c r="O735" s="238"/>
      <c r="P735" s="238"/>
      <c r="Q735" s="238"/>
      <c r="R735" s="238"/>
      <c r="S735" s="238"/>
      <c r="T735" s="239"/>
      <c r="AT735" s="240" t="s">
        <v>150</v>
      </c>
      <c r="AU735" s="240" t="s">
        <v>148</v>
      </c>
      <c r="AV735" s="15" t="s">
        <v>147</v>
      </c>
      <c r="AW735" s="15" t="s">
        <v>31</v>
      </c>
      <c r="AX735" s="15" t="s">
        <v>81</v>
      </c>
      <c r="AY735" s="240" t="s">
        <v>140</v>
      </c>
    </row>
    <row r="736" spans="1:65" s="2" customFormat="1" ht="24.2" customHeight="1">
      <c r="A736" s="34"/>
      <c r="B736" s="35"/>
      <c r="C736" s="183" t="s">
        <v>1164</v>
      </c>
      <c r="D736" s="183" t="s">
        <v>143</v>
      </c>
      <c r="E736" s="184" t="s">
        <v>1165</v>
      </c>
      <c r="F736" s="185" t="s">
        <v>1166</v>
      </c>
      <c r="G736" s="186" t="s">
        <v>279</v>
      </c>
      <c r="H736" s="187">
        <v>1</v>
      </c>
      <c r="I736" s="188"/>
      <c r="J736" s="189">
        <f>ROUND(I736*H736,2)</f>
        <v>0</v>
      </c>
      <c r="K736" s="190"/>
      <c r="L736" s="39"/>
      <c r="M736" s="191" t="s">
        <v>1</v>
      </c>
      <c r="N736" s="192" t="s">
        <v>39</v>
      </c>
      <c r="O736" s="71"/>
      <c r="P736" s="193">
        <f>O736*H736</f>
        <v>0</v>
      </c>
      <c r="Q736" s="193">
        <v>0</v>
      </c>
      <c r="R736" s="193">
        <f>Q736*H736</f>
        <v>0</v>
      </c>
      <c r="S736" s="193">
        <v>0</v>
      </c>
      <c r="T736" s="194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95" t="s">
        <v>262</v>
      </c>
      <c r="AT736" s="195" t="s">
        <v>143</v>
      </c>
      <c r="AU736" s="195" t="s">
        <v>148</v>
      </c>
      <c r="AY736" s="17" t="s">
        <v>140</v>
      </c>
      <c r="BE736" s="196">
        <f>IF(N736="základní",J736,0)</f>
        <v>0</v>
      </c>
      <c r="BF736" s="196">
        <f>IF(N736="snížená",J736,0)</f>
        <v>0</v>
      </c>
      <c r="BG736" s="196">
        <f>IF(N736="zákl. přenesená",J736,0)</f>
        <v>0</v>
      </c>
      <c r="BH736" s="196">
        <f>IF(N736="sníž. přenesená",J736,0)</f>
        <v>0</v>
      </c>
      <c r="BI736" s="196">
        <f>IF(N736="nulová",J736,0)</f>
        <v>0</v>
      </c>
      <c r="BJ736" s="17" t="s">
        <v>148</v>
      </c>
      <c r="BK736" s="196">
        <f>ROUND(I736*H736,2)</f>
        <v>0</v>
      </c>
      <c r="BL736" s="17" t="s">
        <v>262</v>
      </c>
      <c r="BM736" s="195" t="s">
        <v>1167</v>
      </c>
    </row>
    <row r="737" spans="1:65" s="13" customFormat="1" ht="11.25">
      <c r="B737" s="197"/>
      <c r="C737" s="198"/>
      <c r="D737" s="199" t="s">
        <v>150</v>
      </c>
      <c r="E737" s="200" t="s">
        <v>1</v>
      </c>
      <c r="F737" s="201" t="s">
        <v>1168</v>
      </c>
      <c r="G737" s="198"/>
      <c r="H737" s="200" t="s">
        <v>1</v>
      </c>
      <c r="I737" s="202"/>
      <c r="J737" s="198"/>
      <c r="K737" s="198"/>
      <c r="L737" s="203"/>
      <c r="M737" s="204"/>
      <c r="N737" s="205"/>
      <c r="O737" s="205"/>
      <c r="P737" s="205"/>
      <c r="Q737" s="205"/>
      <c r="R737" s="205"/>
      <c r="S737" s="205"/>
      <c r="T737" s="206"/>
      <c r="AT737" s="207" t="s">
        <v>150</v>
      </c>
      <c r="AU737" s="207" t="s">
        <v>148</v>
      </c>
      <c r="AV737" s="13" t="s">
        <v>81</v>
      </c>
      <c r="AW737" s="13" t="s">
        <v>31</v>
      </c>
      <c r="AX737" s="13" t="s">
        <v>73</v>
      </c>
      <c r="AY737" s="207" t="s">
        <v>140</v>
      </c>
    </row>
    <row r="738" spans="1:65" s="14" customFormat="1" ht="11.25">
      <c r="B738" s="208"/>
      <c r="C738" s="209"/>
      <c r="D738" s="199" t="s">
        <v>150</v>
      </c>
      <c r="E738" s="210" t="s">
        <v>1</v>
      </c>
      <c r="F738" s="211" t="s">
        <v>81</v>
      </c>
      <c r="G738" s="209"/>
      <c r="H738" s="212">
        <v>1</v>
      </c>
      <c r="I738" s="213"/>
      <c r="J738" s="209"/>
      <c r="K738" s="209"/>
      <c r="L738" s="214"/>
      <c r="M738" s="215"/>
      <c r="N738" s="216"/>
      <c r="O738" s="216"/>
      <c r="P738" s="216"/>
      <c r="Q738" s="216"/>
      <c r="R738" s="216"/>
      <c r="S738" s="216"/>
      <c r="T738" s="217"/>
      <c r="AT738" s="218" t="s">
        <v>150</v>
      </c>
      <c r="AU738" s="218" t="s">
        <v>148</v>
      </c>
      <c r="AV738" s="14" t="s">
        <v>148</v>
      </c>
      <c r="AW738" s="14" t="s">
        <v>31</v>
      </c>
      <c r="AX738" s="14" t="s">
        <v>81</v>
      </c>
      <c r="AY738" s="218" t="s">
        <v>140</v>
      </c>
    </row>
    <row r="739" spans="1:65" s="2" customFormat="1" ht="21.75" customHeight="1">
      <c r="A739" s="34"/>
      <c r="B739" s="35"/>
      <c r="C739" s="219" t="s">
        <v>1169</v>
      </c>
      <c r="D739" s="219" t="s">
        <v>158</v>
      </c>
      <c r="E739" s="220" t="s">
        <v>1170</v>
      </c>
      <c r="F739" s="221" t="s">
        <v>1171</v>
      </c>
      <c r="G739" s="222" t="s">
        <v>279</v>
      </c>
      <c r="H739" s="223">
        <v>1</v>
      </c>
      <c r="I739" s="224"/>
      <c r="J739" s="225">
        <f>ROUND(I739*H739,2)</f>
        <v>0</v>
      </c>
      <c r="K739" s="226"/>
      <c r="L739" s="227"/>
      <c r="M739" s="228" t="s">
        <v>1</v>
      </c>
      <c r="N739" s="229" t="s">
        <v>39</v>
      </c>
      <c r="O739" s="71"/>
      <c r="P739" s="193">
        <f>O739*H739</f>
        <v>0</v>
      </c>
      <c r="Q739" s="193">
        <v>1.0499999999999999E-3</v>
      </c>
      <c r="R739" s="193">
        <f>Q739*H739</f>
        <v>1.0499999999999999E-3</v>
      </c>
      <c r="S739" s="193">
        <v>0</v>
      </c>
      <c r="T739" s="194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95" t="s">
        <v>349</v>
      </c>
      <c r="AT739" s="195" t="s">
        <v>158</v>
      </c>
      <c r="AU739" s="195" t="s">
        <v>148</v>
      </c>
      <c r="AY739" s="17" t="s">
        <v>140</v>
      </c>
      <c r="BE739" s="196">
        <f>IF(N739="základní",J739,0)</f>
        <v>0</v>
      </c>
      <c r="BF739" s="196">
        <f>IF(N739="snížená",J739,0)</f>
        <v>0</v>
      </c>
      <c r="BG739" s="196">
        <f>IF(N739="zákl. přenesená",J739,0)</f>
        <v>0</v>
      </c>
      <c r="BH739" s="196">
        <f>IF(N739="sníž. přenesená",J739,0)</f>
        <v>0</v>
      </c>
      <c r="BI739" s="196">
        <f>IF(N739="nulová",J739,0)</f>
        <v>0</v>
      </c>
      <c r="BJ739" s="17" t="s">
        <v>148</v>
      </c>
      <c r="BK739" s="196">
        <f>ROUND(I739*H739,2)</f>
        <v>0</v>
      </c>
      <c r="BL739" s="17" t="s">
        <v>262</v>
      </c>
      <c r="BM739" s="195" t="s">
        <v>1172</v>
      </c>
    </row>
    <row r="740" spans="1:65" s="2" customFormat="1" ht="24.2" customHeight="1">
      <c r="A740" s="34"/>
      <c r="B740" s="35"/>
      <c r="C740" s="183" t="s">
        <v>1173</v>
      </c>
      <c r="D740" s="183" t="s">
        <v>143</v>
      </c>
      <c r="E740" s="184" t="s">
        <v>1174</v>
      </c>
      <c r="F740" s="185" t="s">
        <v>1175</v>
      </c>
      <c r="G740" s="186" t="s">
        <v>279</v>
      </c>
      <c r="H740" s="187">
        <v>36</v>
      </c>
      <c r="I740" s="188"/>
      <c r="J740" s="189">
        <f>ROUND(I740*H740,2)</f>
        <v>0</v>
      </c>
      <c r="K740" s="190"/>
      <c r="L740" s="39"/>
      <c r="M740" s="191" t="s">
        <v>1</v>
      </c>
      <c r="N740" s="192" t="s">
        <v>39</v>
      </c>
      <c r="O740" s="71"/>
      <c r="P740" s="193">
        <f>O740*H740</f>
        <v>0</v>
      </c>
      <c r="Q740" s="193">
        <v>0</v>
      </c>
      <c r="R740" s="193">
        <f>Q740*H740</f>
        <v>0</v>
      </c>
      <c r="S740" s="193">
        <v>0</v>
      </c>
      <c r="T740" s="194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95" t="s">
        <v>262</v>
      </c>
      <c r="AT740" s="195" t="s">
        <v>143</v>
      </c>
      <c r="AU740" s="195" t="s">
        <v>148</v>
      </c>
      <c r="AY740" s="17" t="s">
        <v>140</v>
      </c>
      <c r="BE740" s="196">
        <f>IF(N740="základní",J740,0)</f>
        <v>0</v>
      </c>
      <c r="BF740" s="196">
        <f>IF(N740="snížená",J740,0)</f>
        <v>0</v>
      </c>
      <c r="BG740" s="196">
        <f>IF(N740="zákl. přenesená",J740,0)</f>
        <v>0</v>
      </c>
      <c r="BH740" s="196">
        <f>IF(N740="sníž. přenesená",J740,0)</f>
        <v>0</v>
      </c>
      <c r="BI740" s="196">
        <f>IF(N740="nulová",J740,0)</f>
        <v>0</v>
      </c>
      <c r="BJ740" s="17" t="s">
        <v>148</v>
      </c>
      <c r="BK740" s="196">
        <f>ROUND(I740*H740,2)</f>
        <v>0</v>
      </c>
      <c r="BL740" s="17" t="s">
        <v>262</v>
      </c>
      <c r="BM740" s="195" t="s">
        <v>1176</v>
      </c>
    </row>
    <row r="741" spans="1:65" s="13" customFormat="1" ht="11.25">
      <c r="B741" s="197"/>
      <c r="C741" s="198"/>
      <c r="D741" s="199" t="s">
        <v>150</v>
      </c>
      <c r="E741" s="200" t="s">
        <v>1</v>
      </c>
      <c r="F741" s="201" t="s">
        <v>193</v>
      </c>
      <c r="G741" s="198"/>
      <c r="H741" s="200" t="s">
        <v>1</v>
      </c>
      <c r="I741" s="202"/>
      <c r="J741" s="198"/>
      <c r="K741" s="198"/>
      <c r="L741" s="203"/>
      <c r="M741" s="204"/>
      <c r="N741" s="205"/>
      <c r="O741" s="205"/>
      <c r="P741" s="205"/>
      <c r="Q741" s="205"/>
      <c r="R741" s="205"/>
      <c r="S741" s="205"/>
      <c r="T741" s="206"/>
      <c r="AT741" s="207" t="s">
        <v>150</v>
      </c>
      <c r="AU741" s="207" t="s">
        <v>148</v>
      </c>
      <c r="AV741" s="13" t="s">
        <v>81</v>
      </c>
      <c r="AW741" s="13" t="s">
        <v>31</v>
      </c>
      <c r="AX741" s="13" t="s">
        <v>73</v>
      </c>
      <c r="AY741" s="207" t="s">
        <v>140</v>
      </c>
    </row>
    <row r="742" spans="1:65" s="14" customFormat="1" ht="11.25">
      <c r="B742" s="208"/>
      <c r="C742" s="209"/>
      <c r="D742" s="199" t="s">
        <v>150</v>
      </c>
      <c r="E742" s="210" t="s">
        <v>1</v>
      </c>
      <c r="F742" s="211" t="s">
        <v>1177</v>
      </c>
      <c r="G742" s="209"/>
      <c r="H742" s="212">
        <v>4</v>
      </c>
      <c r="I742" s="213"/>
      <c r="J742" s="209"/>
      <c r="K742" s="209"/>
      <c r="L742" s="214"/>
      <c r="M742" s="215"/>
      <c r="N742" s="216"/>
      <c r="O742" s="216"/>
      <c r="P742" s="216"/>
      <c r="Q742" s="216"/>
      <c r="R742" s="216"/>
      <c r="S742" s="216"/>
      <c r="T742" s="217"/>
      <c r="AT742" s="218" t="s">
        <v>150</v>
      </c>
      <c r="AU742" s="218" t="s">
        <v>148</v>
      </c>
      <c r="AV742" s="14" t="s">
        <v>148</v>
      </c>
      <c r="AW742" s="14" t="s">
        <v>31</v>
      </c>
      <c r="AX742" s="14" t="s">
        <v>73</v>
      </c>
      <c r="AY742" s="218" t="s">
        <v>140</v>
      </c>
    </row>
    <row r="743" spans="1:65" s="13" customFormat="1" ht="11.25">
      <c r="B743" s="197"/>
      <c r="C743" s="198"/>
      <c r="D743" s="199" t="s">
        <v>150</v>
      </c>
      <c r="E743" s="200" t="s">
        <v>1</v>
      </c>
      <c r="F743" s="201" t="s">
        <v>189</v>
      </c>
      <c r="G743" s="198"/>
      <c r="H743" s="200" t="s">
        <v>1</v>
      </c>
      <c r="I743" s="202"/>
      <c r="J743" s="198"/>
      <c r="K743" s="198"/>
      <c r="L743" s="203"/>
      <c r="M743" s="204"/>
      <c r="N743" s="205"/>
      <c r="O743" s="205"/>
      <c r="P743" s="205"/>
      <c r="Q743" s="205"/>
      <c r="R743" s="205"/>
      <c r="S743" s="205"/>
      <c r="T743" s="206"/>
      <c r="AT743" s="207" t="s">
        <v>150</v>
      </c>
      <c r="AU743" s="207" t="s">
        <v>148</v>
      </c>
      <c r="AV743" s="13" t="s">
        <v>81</v>
      </c>
      <c r="AW743" s="13" t="s">
        <v>31</v>
      </c>
      <c r="AX743" s="13" t="s">
        <v>73</v>
      </c>
      <c r="AY743" s="207" t="s">
        <v>140</v>
      </c>
    </row>
    <row r="744" spans="1:65" s="14" customFormat="1" ht="11.25">
      <c r="B744" s="208"/>
      <c r="C744" s="209"/>
      <c r="D744" s="199" t="s">
        <v>150</v>
      </c>
      <c r="E744" s="210" t="s">
        <v>1</v>
      </c>
      <c r="F744" s="211" t="s">
        <v>588</v>
      </c>
      <c r="G744" s="209"/>
      <c r="H744" s="212">
        <v>2</v>
      </c>
      <c r="I744" s="213"/>
      <c r="J744" s="209"/>
      <c r="K744" s="209"/>
      <c r="L744" s="214"/>
      <c r="M744" s="215"/>
      <c r="N744" s="216"/>
      <c r="O744" s="216"/>
      <c r="P744" s="216"/>
      <c r="Q744" s="216"/>
      <c r="R744" s="216"/>
      <c r="S744" s="216"/>
      <c r="T744" s="217"/>
      <c r="AT744" s="218" t="s">
        <v>150</v>
      </c>
      <c r="AU744" s="218" t="s">
        <v>148</v>
      </c>
      <c r="AV744" s="14" t="s">
        <v>148</v>
      </c>
      <c r="AW744" s="14" t="s">
        <v>31</v>
      </c>
      <c r="AX744" s="14" t="s">
        <v>73</v>
      </c>
      <c r="AY744" s="218" t="s">
        <v>140</v>
      </c>
    </row>
    <row r="745" spans="1:65" s="13" customFormat="1" ht="11.25">
      <c r="B745" s="197"/>
      <c r="C745" s="198"/>
      <c r="D745" s="199" t="s">
        <v>150</v>
      </c>
      <c r="E745" s="200" t="s">
        <v>1</v>
      </c>
      <c r="F745" s="201" t="s">
        <v>195</v>
      </c>
      <c r="G745" s="198"/>
      <c r="H745" s="200" t="s">
        <v>1</v>
      </c>
      <c r="I745" s="202"/>
      <c r="J745" s="198"/>
      <c r="K745" s="198"/>
      <c r="L745" s="203"/>
      <c r="M745" s="204"/>
      <c r="N745" s="205"/>
      <c r="O745" s="205"/>
      <c r="P745" s="205"/>
      <c r="Q745" s="205"/>
      <c r="R745" s="205"/>
      <c r="S745" s="205"/>
      <c r="T745" s="206"/>
      <c r="AT745" s="207" t="s">
        <v>150</v>
      </c>
      <c r="AU745" s="207" t="s">
        <v>148</v>
      </c>
      <c r="AV745" s="13" t="s">
        <v>81</v>
      </c>
      <c r="AW745" s="13" t="s">
        <v>31</v>
      </c>
      <c r="AX745" s="13" t="s">
        <v>73</v>
      </c>
      <c r="AY745" s="207" t="s">
        <v>140</v>
      </c>
    </row>
    <row r="746" spans="1:65" s="14" customFormat="1" ht="11.25">
      <c r="B746" s="208"/>
      <c r="C746" s="209"/>
      <c r="D746" s="199" t="s">
        <v>150</v>
      </c>
      <c r="E746" s="210" t="s">
        <v>1</v>
      </c>
      <c r="F746" s="211" t="s">
        <v>1178</v>
      </c>
      <c r="G746" s="209"/>
      <c r="H746" s="212">
        <v>9</v>
      </c>
      <c r="I746" s="213"/>
      <c r="J746" s="209"/>
      <c r="K746" s="209"/>
      <c r="L746" s="214"/>
      <c r="M746" s="215"/>
      <c r="N746" s="216"/>
      <c r="O746" s="216"/>
      <c r="P746" s="216"/>
      <c r="Q746" s="216"/>
      <c r="R746" s="216"/>
      <c r="S746" s="216"/>
      <c r="T746" s="217"/>
      <c r="AT746" s="218" t="s">
        <v>150</v>
      </c>
      <c r="AU746" s="218" t="s">
        <v>148</v>
      </c>
      <c r="AV746" s="14" t="s">
        <v>148</v>
      </c>
      <c r="AW746" s="14" t="s">
        <v>31</v>
      </c>
      <c r="AX746" s="14" t="s">
        <v>73</v>
      </c>
      <c r="AY746" s="218" t="s">
        <v>140</v>
      </c>
    </row>
    <row r="747" spans="1:65" s="13" customFormat="1" ht="11.25">
      <c r="B747" s="197"/>
      <c r="C747" s="198"/>
      <c r="D747" s="199" t="s">
        <v>150</v>
      </c>
      <c r="E747" s="200" t="s">
        <v>1</v>
      </c>
      <c r="F747" s="201" t="s">
        <v>187</v>
      </c>
      <c r="G747" s="198"/>
      <c r="H747" s="200" t="s">
        <v>1</v>
      </c>
      <c r="I747" s="202"/>
      <c r="J747" s="198"/>
      <c r="K747" s="198"/>
      <c r="L747" s="203"/>
      <c r="M747" s="204"/>
      <c r="N747" s="205"/>
      <c r="O747" s="205"/>
      <c r="P747" s="205"/>
      <c r="Q747" s="205"/>
      <c r="R747" s="205"/>
      <c r="S747" s="205"/>
      <c r="T747" s="206"/>
      <c r="AT747" s="207" t="s">
        <v>150</v>
      </c>
      <c r="AU747" s="207" t="s">
        <v>148</v>
      </c>
      <c r="AV747" s="13" t="s">
        <v>81</v>
      </c>
      <c r="AW747" s="13" t="s">
        <v>31</v>
      </c>
      <c r="AX747" s="13" t="s">
        <v>73</v>
      </c>
      <c r="AY747" s="207" t="s">
        <v>140</v>
      </c>
    </row>
    <row r="748" spans="1:65" s="14" customFormat="1" ht="11.25">
      <c r="B748" s="208"/>
      <c r="C748" s="209"/>
      <c r="D748" s="199" t="s">
        <v>150</v>
      </c>
      <c r="E748" s="210" t="s">
        <v>1</v>
      </c>
      <c r="F748" s="211" t="s">
        <v>147</v>
      </c>
      <c r="G748" s="209"/>
      <c r="H748" s="212">
        <v>4</v>
      </c>
      <c r="I748" s="213"/>
      <c r="J748" s="209"/>
      <c r="K748" s="209"/>
      <c r="L748" s="214"/>
      <c r="M748" s="215"/>
      <c r="N748" s="216"/>
      <c r="O748" s="216"/>
      <c r="P748" s="216"/>
      <c r="Q748" s="216"/>
      <c r="R748" s="216"/>
      <c r="S748" s="216"/>
      <c r="T748" s="217"/>
      <c r="AT748" s="218" t="s">
        <v>150</v>
      </c>
      <c r="AU748" s="218" t="s">
        <v>148</v>
      </c>
      <c r="AV748" s="14" t="s">
        <v>148</v>
      </c>
      <c r="AW748" s="14" t="s">
        <v>31</v>
      </c>
      <c r="AX748" s="14" t="s">
        <v>73</v>
      </c>
      <c r="AY748" s="218" t="s">
        <v>140</v>
      </c>
    </row>
    <row r="749" spans="1:65" s="13" customFormat="1" ht="11.25">
      <c r="B749" s="197"/>
      <c r="C749" s="198"/>
      <c r="D749" s="199" t="s">
        <v>150</v>
      </c>
      <c r="E749" s="200" t="s">
        <v>1</v>
      </c>
      <c r="F749" s="201" t="s">
        <v>197</v>
      </c>
      <c r="G749" s="198"/>
      <c r="H749" s="200" t="s">
        <v>1</v>
      </c>
      <c r="I749" s="202"/>
      <c r="J749" s="198"/>
      <c r="K749" s="198"/>
      <c r="L749" s="203"/>
      <c r="M749" s="204"/>
      <c r="N749" s="205"/>
      <c r="O749" s="205"/>
      <c r="P749" s="205"/>
      <c r="Q749" s="205"/>
      <c r="R749" s="205"/>
      <c r="S749" s="205"/>
      <c r="T749" s="206"/>
      <c r="AT749" s="207" t="s">
        <v>150</v>
      </c>
      <c r="AU749" s="207" t="s">
        <v>148</v>
      </c>
      <c r="AV749" s="13" t="s">
        <v>81</v>
      </c>
      <c r="AW749" s="13" t="s">
        <v>31</v>
      </c>
      <c r="AX749" s="13" t="s">
        <v>73</v>
      </c>
      <c r="AY749" s="207" t="s">
        <v>140</v>
      </c>
    </row>
    <row r="750" spans="1:65" s="14" customFormat="1" ht="11.25">
      <c r="B750" s="208"/>
      <c r="C750" s="209"/>
      <c r="D750" s="199" t="s">
        <v>150</v>
      </c>
      <c r="E750" s="210" t="s">
        <v>1</v>
      </c>
      <c r="F750" s="211" t="s">
        <v>1179</v>
      </c>
      <c r="G750" s="209"/>
      <c r="H750" s="212">
        <v>16</v>
      </c>
      <c r="I750" s="213"/>
      <c r="J750" s="209"/>
      <c r="K750" s="209"/>
      <c r="L750" s="214"/>
      <c r="M750" s="215"/>
      <c r="N750" s="216"/>
      <c r="O750" s="216"/>
      <c r="P750" s="216"/>
      <c r="Q750" s="216"/>
      <c r="R750" s="216"/>
      <c r="S750" s="216"/>
      <c r="T750" s="217"/>
      <c r="AT750" s="218" t="s">
        <v>150</v>
      </c>
      <c r="AU750" s="218" t="s">
        <v>148</v>
      </c>
      <c r="AV750" s="14" t="s">
        <v>148</v>
      </c>
      <c r="AW750" s="14" t="s">
        <v>31</v>
      </c>
      <c r="AX750" s="14" t="s">
        <v>73</v>
      </c>
      <c r="AY750" s="218" t="s">
        <v>140</v>
      </c>
    </row>
    <row r="751" spans="1:65" s="13" customFormat="1" ht="11.25">
      <c r="B751" s="197"/>
      <c r="C751" s="198"/>
      <c r="D751" s="199" t="s">
        <v>150</v>
      </c>
      <c r="E751" s="200" t="s">
        <v>1</v>
      </c>
      <c r="F751" s="201" t="s">
        <v>189</v>
      </c>
      <c r="G751" s="198"/>
      <c r="H751" s="200" t="s">
        <v>1</v>
      </c>
      <c r="I751" s="202"/>
      <c r="J751" s="198"/>
      <c r="K751" s="198"/>
      <c r="L751" s="203"/>
      <c r="M751" s="204"/>
      <c r="N751" s="205"/>
      <c r="O751" s="205"/>
      <c r="P751" s="205"/>
      <c r="Q751" s="205"/>
      <c r="R751" s="205"/>
      <c r="S751" s="205"/>
      <c r="T751" s="206"/>
      <c r="AT751" s="207" t="s">
        <v>150</v>
      </c>
      <c r="AU751" s="207" t="s">
        <v>148</v>
      </c>
      <c r="AV751" s="13" t="s">
        <v>81</v>
      </c>
      <c r="AW751" s="13" t="s">
        <v>31</v>
      </c>
      <c r="AX751" s="13" t="s">
        <v>73</v>
      </c>
      <c r="AY751" s="207" t="s">
        <v>140</v>
      </c>
    </row>
    <row r="752" spans="1:65" s="14" customFormat="1" ht="11.25">
      <c r="B752" s="208"/>
      <c r="C752" s="209"/>
      <c r="D752" s="199" t="s">
        <v>150</v>
      </c>
      <c r="E752" s="210" t="s">
        <v>1</v>
      </c>
      <c r="F752" s="211" t="s">
        <v>81</v>
      </c>
      <c r="G752" s="209"/>
      <c r="H752" s="212">
        <v>1</v>
      </c>
      <c r="I752" s="213"/>
      <c r="J752" s="209"/>
      <c r="K752" s="209"/>
      <c r="L752" s="214"/>
      <c r="M752" s="215"/>
      <c r="N752" s="216"/>
      <c r="O752" s="216"/>
      <c r="P752" s="216"/>
      <c r="Q752" s="216"/>
      <c r="R752" s="216"/>
      <c r="S752" s="216"/>
      <c r="T752" s="217"/>
      <c r="AT752" s="218" t="s">
        <v>150</v>
      </c>
      <c r="AU752" s="218" t="s">
        <v>148</v>
      </c>
      <c r="AV752" s="14" t="s">
        <v>148</v>
      </c>
      <c r="AW752" s="14" t="s">
        <v>31</v>
      </c>
      <c r="AX752" s="14" t="s">
        <v>73</v>
      </c>
      <c r="AY752" s="218" t="s">
        <v>140</v>
      </c>
    </row>
    <row r="753" spans="1:65" s="15" customFormat="1" ht="11.25">
      <c r="B753" s="230"/>
      <c r="C753" s="231"/>
      <c r="D753" s="199" t="s">
        <v>150</v>
      </c>
      <c r="E753" s="232" t="s">
        <v>1</v>
      </c>
      <c r="F753" s="233" t="s">
        <v>201</v>
      </c>
      <c r="G753" s="231"/>
      <c r="H753" s="234">
        <v>36</v>
      </c>
      <c r="I753" s="235"/>
      <c r="J753" s="231"/>
      <c r="K753" s="231"/>
      <c r="L753" s="236"/>
      <c r="M753" s="237"/>
      <c r="N753" s="238"/>
      <c r="O753" s="238"/>
      <c r="P753" s="238"/>
      <c r="Q753" s="238"/>
      <c r="R753" s="238"/>
      <c r="S753" s="238"/>
      <c r="T753" s="239"/>
      <c r="AT753" s="240" t="s">
        <v>150</v>
      </c>
      <c r="AU753" s="240" t="s">
        <v>148</v>
      </c>
      <c r="AV753" s="15" t="s">
        <v>147</v>
      </c>
      <c r="AW753" s="15" t="s">
        <v>31</v>
      </c>
      <c r="AX753" s="15" t="s">
        <v>81</v>
      </c>
      <c r="AY753" s="240" t="s">
        <v>140</v>
      </c>
    </row>
    <row r="754" spans="1:65" s="2" customFormat="1" ht="16.5" customHeight="1">
      <c r="A754" s="34"/>
      <c r="B754" s="35"/>
      <c r="C754" s="219" t="s">
        <v>1180</v>
      </c>
      <c r="D754" s="219" t="s">
        <v>158</v>
      </c>
      <c r="E754" s="220" t="s">
        <v>1181</v>
      </c>
      <c r="F754" s="221" t="s">
        <v>1182</v>
      </c>
      <c r="G754" s="222" t="s">
        <v>279</v>
      </c>
      <c r="H754" s="223">
        <v>36</v>
      </c>
      <c r="I754" s="224"/>
      <c r="J754" s="225">
        <f>ROUND(I754*H754,2)</f>
        <v>0</v>
      </c>
      <c r="K754" s="226"/>
      <c r="L754" s="227"/>
      <c r="M754" s="228" t="s">
        <v>1</v>
      </c>
      <c r="N754" s="229" t="s">
        <v>39</v>
      </c>
      <c r="O754" s="71"/>
      <c r="P754" s="193">
        <f>O754*H754</f>
        <v>0</v>
      </c>
      <c r="Q754" s="193">
        <v>6.9999999999999994E-5</v>
      </c>
      <c r="R754" s="193">
        <f>Q754*H754</f>
        <v>2.5199999999999997E-3</v>
      </c>
      <c r="S754" s="193">
        <v>0</v>
      </c>
      <c r="T754" s="194">
        <f>S754*H754</f>
        <v>0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95" t="s">
        <v>349</v>
      </c>
      <c r="AT754" s="195" t="s">
        <v>158</v>
      </c>
      <c r="AU754" s="195" t="s">
        <v>148</v>
      </c>
      <c r="AY754" s="17" t="s">
        <v>140</v>
      </c>
      <c r="BE754" s="196">
        <f>IF(N754="základní",J754,0)</f>
        <v>0</v>
      </c>
      <c r="BF754" s="196">
        <f>IF(N754="snížená",J754,0)</f>
        <v>0</v>
      </c>
      <c r="BG754" s="196">
        <f>IF(N754="zákl. přenesená",J754,0)</f>
        <v>0</v>
      </c>
      <c r="BH754" s="196">
        <f>IF(N754="sníž. přenesená",J754,0)</f>
        <v>0</v>
      </c>
      <c r="BI754" s="196">
        <f>IF(N754="nulová",J754,0)</f>
        <v>0</v>
      </c>
      <c r="BJ754" s="17" t="s">
        <v>148</v>
      </c>
      <c r="BK754" s="196">
        <f>ROUND(I754*H754,2)</f>
        <v>0</v>
      </c>
      <c r="BL754" s="17" t="s">
        <v>262</v>
      </c>
      <c r="BM754" s="195" t="s">
        <v>1183</v>
      </c>
    </row>
    <row r="755" spans="1:65" s="2" customFormat="1" ht="24.2" customHeight="1">
      <c r="A755" s="34"/>
      <c r="B755" s="35"/>
      <c r="C755" s="219" t="s">
        <v>1184</v>
      </c>
      <c r="D755" s="219" t="s">
        <v>158</v>
      </c>
      <c r="E755" s="220" t="s">
        <v>1185</v>
      </c>
      <c r="F755" s="221" t="s">
        <v>1186</v>
      </c>
      <c r="G755" s="222" t="s">
        <v>279</v>
      </c>
      <c r="H755" s="223">
        <v>36</v>
      </c>
      <c r="I755" s="224"/>
      <c r="J755" s="225">
        <f>ROUND(I755*H755,2)</f>
        <v>0</v>
      </c>
      <c r="K755" s="226"/>
      <c r="L755" s="227"/>
      <c r="M755" s="228" t="s">
        <v>1</v>
      </c>
      <c r="N755" s="229" t="s">
        <v>39</v>
      </c>
      <c r="O755" s="71"/>
      <c r="P755" s="193">
        <f>O755*H755</f>
        <v>0</v>
      </c>
      <c r="Q755" s="193">
        <v>6.0000000000000002E-5</v>
      </c>
      <c r="R755" s="193">
        <f>Q755*H755</f>
        <v>2.16E-3</v>
      </c>
      <c r="S755" s="193">
        <v>0</v>
      </c>
      <c r="T755" s="194">
        <f>S755*H755</f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95" t="s">
        <v>349</v>
      </c>
      <c r="AT755" s="195" t="s">
        <v>158</v>
      </c>
      <c r="AU755" s="195" t="s">
        <v>148</v>
      </c>
      <c r="AY755" s="17" t="s">
        <v>140</v>
      </c>
      <c r="BE755" s="196">
        <f>IF(N755="základní",J755,0)</f>
        <v>0</v>
      </c>
      <c r="BF755" s="196">
        <f>IF(N755="snížená",J755,0)</f>
        <v>0</v>
      </c>
      <c r="BG755" s="196">
        <f>IF(N755="zákl. přenesená",J755,0)</f>
        <v>0</v>
      </c>
      <c r="BH755" s="196">
        <f>IF(N755="sníž. přenesená",J755,0)</f>
        <v>0</v>
      </c>
      <c r="BI755" s="196">
        <f>IF(N755="nulová",J755,0)</f>
        <v>0</v>
      </c>
      <c r="BJ755" s="17" t="s">
        <v>148</v>
      </c>
      <c r="BK755" s="196">
        <f>ROUND(I755*H755,2)</f>
        <v>0</v>
      </c>
      <c r="BL755" s="17" t="s">
        <v>262</v>
      </c>
      <c r="BM755" s="195" t="s">
        <v>1187</v>
      </c>
    </row>
    <row r="756" spans="1:65" s="2" customFormat="1" ht="37.9" customHeight="1">
      <c r="A756" s="34"/>
      <c r="B756" s="35"/>
      <c r="C756" s="183" t="s">
        <v>1188</v>
      </c>
      <c r="D756" s="183" t="s">
        <v>143</v>
      </c>
      <c r="E756" s="184" t="s">
        <v>1189</v>
      </c>
      <c r="F756" s="185" t="s">
        <v>1190</v>
      </c>
      <c r="G756" s="186" t="s">
        <v>279</v>
      </c>
      <c r="H756" s="187">
        <v>10</v>
      </c>
      <c r="I756" s="188"/>
      <c r="J756" s="189">
        <f>ROUND(I756*H756,2)</f>
        <v>0</v>
      </c>
      <c r="K756" s="190"/>
      <c r="L756" s="39"/>
      <c r="M756" s="191" t="s">
        <v>1</v>
      </c>
      <c r="N756" s="192" t="s">
        <v>39</v>
      </c>
      <c r="O756" s="71"/>
      <c r="P756" s="193">
        <f>O756*H756</f>
        <v>0</v>
      </c>
      <c r="Q756" s="193">
        <v>0</v>
      </c>
      <c r="R756" s="193">
        <f>Q756*H756</f>
        <v>0</v>
      </c>
      <c r="S756" s="193">
        <v>5.0000000000000002E-5</v>
      </c>
      <c r="T756" s="194">
        <f>S756*H756</f>
        <v>5.0000000000000001E-4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95" t="s">
        <v>262</v>
      </c>
      <c r="AT756" s="195" t="s">
        <v>143</v>
      </c>
      <c r="AU756" s="195" t="s">
        <v>148</v>
      </c>
      <c r="AY756" s="17" t="s">
        <v>140</v>
      </c>
      <c r="BE756" s="196">
        <f>IF(N756="základní",J756,0)</f>
        <v>0</v>
      </c>
      <c r="BF756" s="196">
        <f>IF(N756="snížená",J756,0)</f>
        <v>0</v>
      </c>
      <c r="BG756" s="196">
        <f>IF(N756="zákl. přenesená",J756,0)</f>
        <v>0</v>
      </c>
      <c r="BH756" s="196">
        <f>IF(N756="sníž. přenesená",J756,0)</f>
        <v>0</v>
      </c>
      <c r="BI756" s="196">
        <f>IF(N756="nulová",J756,0)</f>
        <v>0</v>
      </c>
      <c r="BJ756" s="17" t="s">
        <v>148</v>
      </c>
      <c r="BK756" s="196">
        <f>ROUND(I756*H756,2)</f>
        <v>0</v>
      </c>
      <c r="BL756" s="17" t="s">
        <v>262</v>
      </c>
      <c r="BM756" s="195" t="s">
        <v>1191</v>
      </c>
    </row>
    <row r="757" spans="1:65" s="13" customFormat="1" ht="11.25">
      <c r="B757" s="197"/>
      <c r="C757" s="198"/>
      <c r="D757" s="199" t="s">
        <v>150</v>
      </c>
      <c r="E757" s="200" t="s">
        <v>1</v>
      </c>
      <c r="F757" s="201" t="s">
        <v>187</v>
      </c>
      <c r="G757" s="198"/>
      <c r="H757" s="200" t="s">
        <v>1</v>
      </c>
      <c r="I757" s="202"/>
      <c r="J757" s="198"/>
      <c r="K757" s="198"/>
      <c r="L757" s="203"/>
      <c r="M757" s="204"/>
      <c r="N757" s="205"/>
      <c r="O757" s="205"/>
      <c r="P757" s="205"/>
      <c r="Q757" s="205"/>
      <c r="R757" s="205"/>
      <c r="S757" s="205"/>
      <c r="T757" s="206"/>
      <c r="AT757" s="207" t="s">
        <v>150</v>
      </c>
      <c r="AU757" s="207" t="s">
        <v>148</v>
      </c>
      <c r="AV757" s="13" t="s">
        <v>81</v>
      </c>
      <c r="AW757" s="13" t="s">
        <v>31</v>
      </c>
      <c r="AX757" s="13" t="s">
        <v>73</v>
      </c>
      <c r="AY757" s="207" t="s">
        <v>140</v>
      </c>
    </row>
    <row r="758" spans="1:65" s="14" customFormat="1" ht="11.25">
      <c r="B758" s="208"/>
      <c r="C758" s="209"/>
      <c r="D758" s="199" t="s">
        <v>150</v>
      </c>
      <c r="E758" s="210" t="s">
        <v>1</v>
      </c>
      <c r="F758" s="211" t="s">
        <v>588</v>
      </c>
      <c r="G758" s="209"/>
      <c r="H758" s="212">
        <v>2</v>
      </c>
      <c r="I758" s="213"/>
      <c r="J758" s="209"/>
      <c r="K758" s="209"/>
      <c r="L758" s="214"/>
      <c r="M758" s="215"/>
      <c r="N758" s="216"/>
      <c r="O758" s="216"/>
      <c r="P758" s="216"/>
      <c r="Q758" s="216"/>
      <c r="R758" s="216"/>
      <c r="S758" s="216"/>
      <c r="T758" s="217"/>
      <c r="AT758" s="218" t="s">
        <v>150</v>
      </c>
      <c r="AU758" s="218" t="s">
        <v>148</v>
      </c>
      <c r="AV758" s="14" t="s">
        <v>148</v>
      </c>
      <c r="AW758" s="14" t="s">
        <v>31</v>
      </c>
      <c r="AX758" s="14" t="s">
        <v>73</v>
      </c>
      <c r="AY758" s="218" t="s">
        <v>140</v>
      </c>
    </row>
    <row r="759" spans="1:65" s="13" customFormat="1" ht="11.25">
      <c r="B759" s="197"/>
      <c r="C759" s="198"/>
      <c r="D759" s="199" t="s">
        <v>150</v>
      </c>
      <c r="E759" s="200" t="s">
        <v>1</v>
      </c>
      <c r="F759" s="201" t="s">
        <v>195</v>
      </c>
      <c r="G759" s="198"/>
      <c r="H759" s="200" t="s">
        <v>1</v>
      </c>
      <c r="I759" s="202"/>
      <c r="J759" s="198"/>
      <c r="K759" s="198"/>
      <c r="L759" s="203"/>
      <c r="M759" s="204"/>
      <c r="N759" s="205"/>
      <c r="O759" s="205"/>
      <c r="P759" s="205"/>
      <c r="Q759" s="205"/>
      <c r="R759" s="205"/>
      <c r="S759" s="205"/>
      <c r="T759" s="206"/>
      <c r="AT759" s="207" t="s">
        <v>150</v>
      </c>
      <c r="AU759" s="207" t="s">
        <v>148</v>
      </c>
      <c r="AV759" s="13" t="s">
        <v>81</v>
      </c>
      <c r="AW759" s="13" t="s">
        <v>31</v>
      </c>
      <c r="AX759" s="13" t="s">
        <v>73</v>
      </c>
      <c r="AY759" s="207" t="s">
        <v>140</v>
      </c>
    </row>
    <row r="760" spans="1:65" s="14" customFormat="1" ht="11.25">
      <c r="B760" s="208"/>
      <c r="C760" s="209"/>
      <c r="D760" s="199" t="s">
        <v>150</v>
      </c>
      <c r="E760" s="210" t="s">
        <v>1</v>
      </c>
      <c r="F760" s="211" t="s">
        <v>148</v>
      </c>
      <c r="G760" s="209"/>
      <c r="H760" s="212">
        <v>2</v>
      </c>
      <c r="I760" s="213"/>
      <c r="J760" s="209"/>
      <c r="K760" s="209"/>
      <c r="L760" s="214"/>
      <c r="M760" s="215"/>
      <c r="N760" s="216"/>
      <c r="O760" s="216"/>
      <c r="P760" s="216"/>
      <c r="Q760" s="216"/>
      <c r="R760" s="216"/>
      <c r="S760" s="216"/>
      <c r="T760" s="217"/>
      <c r="AT760" s="218" t="s">
        <v>150</v>
      </c>
      <c r="AU760" s="218" t="s">
        <v>148</v>
      </c>
      <c r="AV760" s="14" t="s">
        <v>148</v>
      </c>
      <c r="AW760" s="14" t="s">
        <v>31</v>
      </c>
      <c r="AX760" s="14" t="s">
        <v>73</v>
      </c>
      <c r="AY760" s="218" t="s">
        <v>140</v>
      </c>
    </row>
    <row r="761" spans="1:65" s="13" customFormat="1" ht="11.25">
      <c r="B761" s="197"/>
      <c r="C761" s="198"/>
      <c r="D761" s="199" t="s">
        <v>150</v>
      </c>
      <c r="E761" s="200" t="s">
        <v>1</v>
      </c>
      <c r="F761" s="201" t="s">
        <v>193</v>
      </c>
      <c r="G761" s="198"/>
      <c r="H761" s="200" t="s">
        <v>1</v>
      </c>
      <c r="I761" s="202"/>
      <c r="J761" s="198"/>
      <c r="K761" s="198"/>
      <c r="L761" s="203"/>
      <c r="M761" s="204"/>
      <c r="N761" s="205"/>
      <c r="O761" s="205"/>
      <c r="P761" s="205"/>
      <c r="Q761" s="205"/>
      <c r="R761" s="205"/>
      <c r="S761" s="205"/>
      <c r="T761" s="206"/>
      <c r="AT761" s="207" t="s">
        <v>150</v>
      </c>
      <c r="AU761" s="207" t="s">
        <v>148</v>
      </c>
      <c r="AV761" s="13" t="s">
        <v>81</v>
      </c>
      <c r="AW761" s="13" t="s">
        <v>31</v>
      </c>
      <c r="AX761" s="13" t="s">
        <v>73</v>
      </c>
      <c r="AY761" s="207" t="s">
        <v>140</v>
      </c>
    </row>
    <row r="762" spans="1:65" s="14" customFormat="1" ht="11.25">
      <c r="B762" s="208"/>
      <c r="C762" s="209"/>
      <c r="D762" s="199" t="s">
        <v>150</v>
      </c>
      <c r="E762" s="210" t="s">
        <v>1</v>
      </c>
      <c r="F762" s="211" t="s">
        <v>81</v>
      </c>
      <c r="G762" s="209"/>
      <c r="H762" s="212">
        <v>1</v>
      </c>
      <c r="I762" s="213"/>
      <c r="J762" s="209"/>
      <c r="K762" s="209"/>
      <c r="L762" s="214"/>
      <c r="M762" s="215"/>
      <c r="N762" s="216"/>
      <c r="O762" s="216"/>
      <c r="P762" s="216"/>
      <c r="Q762" s="216"/>
      <c r="R762" s="216"/>
      <c r="S762" s="216"/>
      <c r="T762" s="217"/>
      <c r="AT762" s="218" t="s">
        <v>150</v>
      </c>
      <c r="AU762" s="218" t="s">
        <v>148</v>
      </c>
      <c r="AV762" s="14" t="s">
        <v>148</v>
      </c>
      <c r="AW762" s="14" t="s">
        <v>31</v>
      </c>
      <c r="AX762" s="14" t="s">
        <v>73</v>
      </c>
      <c r="AY762" s="218" t="s">
        <v>140</v>
      </c>
    </row>
    <row r="763" spans="1:65" s="13" customFormat="1" ht="11.25">
      <c r="B763" s="197"/>
      <c r="C763" s="198"/>
      <c r="D763" s="199" t="s">
        <v>150</v>
      </c>
      <c r="E763" s="200" t="s">
        <v>1</v>
      </c>
      <c r="F763" s="201" t="s">
        <v>197</v>
      </c>
      <c r="G763" s="198"/>
      <c r="H763" s="200" t="s">
        <v>1</v>
      </c>
      <c r="I763" s="202"/>
      <c r="J763" s="198"/>
      <c r="K763" s="198"/>
      <c r="L763" s="203"/>
      <c r="M763" s="204"/>
      <c r="N763" s="205"/>
      <c r="O763" s="205"/>
      <c r="P763" s="205"/>
      <c r="Q763" s="205"/>
      <c r="R763" s="205"/>
      <c r="S763" s="205"/>
      <c r="T763" s="206"/>
      <c r="AT763" s="207" t="s">
        <v>150</v>
      </c>
      <c r="AU763" s="207" t="s">
        <v>148</v>
      </c>
      <c r="AV763" s="13" t="s">
        <v>81</v>
      </c>
      <c r="AW763" s="13" t="s">
        <v>31</v>
      </c>
      <c r="AX763" s="13" t="s">
        <v>73</v>
      </c>
      <c r="AY763" s="207" t="s">
        <v>140</v>
      </c>
    </row>
    <row r="764" spans="1:65" s="14" customFormat="1" ht="11.25">
      <c r="B764" s="208"/>
      <c r="C764" s="209"/>
      <c r="D764" s="199" t="s">
        <v>150</v>
      </c>
      <c r="E764" s="210" t="s">
        <v>1</v>
      </c>
      <c r="F764" s="211" t="s">
        <v>147</v>
      </c>
      <c r="G764" s="209"/>
      <c r="H764" s="212">
        <v>4</v>
      </c>
      <c r="I764" s="213"/>
      <c r="J764" s="209"/>
      <c r="K764" s="209"/>
      <c r="L764" s="214"/>
      <c r="M764" s="215"/>
      <c r="N764" s="216"/>
      <c r="O764" s="216"/>
      <c r="P764" s="216"/>
      <c r="Q764" s="216"/>
      <c r="R764" s="216"/>
      <c r="S764" s="216"/>
      <c r="T764" s="217"/>
      <c r="AT764" s="218" t="s">
        <v>150</v>
      </c>
      <c r="AU764" s="218" t="s">
        <v>148</v>
      </c>
      <c r="AV764" s="14" t="s">
        <v>148</v>
      </c>
      <c r="AW764" s="14" t="s">
        <v>31</v>
      </c>
      <c r="AX764" s="14" t="s">
        <v>73</v>
      </c>
      <c r="AY764" s="218" t="s">
        <v>140</v>
      </c>
    </row>
    <row r="765" spans="1:65" s="13" customFormat="1" ht="11.25">
      <c r="B765" s="197"/>
      <c r="C765" s="198"/>
      <c r="D765" s="199" t="s">
        <v>150</v>
      </c>
      <c r="E765" s="200" t="s">
        <v>1</v>
      </c>
      <c r="F765" s="201" t="s">
        <v>189</v>
      </c>
      <c r="G765" s="198"/>
      <c r="H765" s="200" t="s">
        <v>1</v>
      </c>
      <c r="I765" s="202"/>
      <c r="J765" s="198"/>
      <c r="K765" s="198"/>
      <c r="L765" s="203"/>
      <c r="M765" s="204"/>
      <c r="N765" s="205"/>
      <c r="O765" s="205"/>
      <c r="P765" s="205"/>
      <c r="Q765" s="205"/>
      <c r="R765" s="205"/>
      <c r="S765" s="205"/>
      <c r="T765" s="206"/>
      <c r="AT765" s="207" t="s">
        <v>150</v>
      </c>
      <c r="AU765" s="207" t="s">
        <v>148</v>
      </c>
      <c r="AV765" s="13" t="s">
        <v>81</v>
      </c>
      <c r="AW765" s="13" t="s">
        <v>31</v>
      </c>
      <c r="AX765" s="13" t="s">
        <v>73</v>
      </c>
      <c r="AY765" s="207" t="s">
        <v>140</v>
      </c>
    </row>
    <row r="766" spans="1:65" s="14" customFormat="1" ht="11.25">
      <c r="B766" s="208"/>
      <c r="C766" s="209"/>
      <c r="D766" s="199" t="s">
        <v>150</v>
      </c>
      <c r="E766" s="210" t="s">
        <v>1</v>
      </c>
      <c r="F766" s="211" t="s">
        <v>81</v>
      </c>
      <c r="G766" s="209"/>
      <c r="H766" s="212">
        <v>1</v>
      </c>
      <c r="I766" s="213"/>
      <c r="J766" s="209"/>
      <c r="K766" s="209"/>
      <c r="L766" s="214"/>
      <c r="M766" s="215"/>
      <c r="N766" s="216"/>
      <c r="O766" s="216"/>
      <c r="P766" s="216"/>
      <c r="Q766" s="216"/>
      <c r="R766" s="216"/>
      <c r="S766" s="216"/>
      <c r="T766" s="217"/>
      <c r="AT766" s="218" t="s">
        <v>150</v>
      </c>
      <c r="AU766" s="218" t="s">
        <v>148</v>
      </c>
      <c r="AV766" s="14" t="s">
        <v>148</v>
      </c>
      <c r="AW766" s="14" t="s">
        <v>31</v>
      </c>
      <c r="AX766" s="14" t="s">
        <v>73</v>
      </c>
      <c r="AY766" s="218" t="s">
        <v>140</v>
      </c>
    </row>
    <row r="767" spans="1:65" s="15" customFormat="1" ht="11.25">
      <c r="B767" s="230"/>
      <c r="C767" s="231"/>
      <c r="D767" s="199" t="s">
        <v>150</v>
      </c>
      <c r="E767" s="232" t="s">
        <v>1</v>
      </c>
      <c r="F767" s="233" t="s">
        <v>201</v>
      </c>
      <c r="G767" s="231"/>
      <c r="H767" s="234">
        <v>10</v>
      </c>
      <c r="I767" s="235"/>
      <c r="J767" s="231"/>
      <c r="K767" s="231"/>
      <c r="L767" s="236"/>
      <c r="M767" s="237"/>
      <c r="N767" s="238"/>
      <c r="O767" s="238"/>
      <c r="P767" s="238"/>
      <c r="Q767" s="238"/>
      <c r="R767" s="238"/>
      <c r="S767" s="238"/>
      <c r="T767" s="239"/>
      <c r="AT767" s="240" t="s">
        <v>150</v>
      </c>
      <c r="AU767" s="240" t="s">
        <v>148</v>
      </c>
      <c r="AV767" s="15" t="s">
        <v>147</v>
      </c>
      <c r="AW767" s="15" t="s">
        <v>31</v>
      </c>
      <c r="AX767" s="15" t="s">
        <v>81</v>
      </c>
      <c r="AY767" s="240" t="s">
        <v>140</v>
      </c>
    </row>
    <row r="768" spans="1:65" s="2" customFormat="1" ht="24.2" customHeight="1">
      <c r="A768" s="34"/>
      <c r="B768" s="35"/>
      <c r="C768" s="183" t="s">
        <v>1192</v>
      </c>
      <c r="D768" s="183" t="s">
        <v>143</v>
      </c>
      <c r="E768" s="184" t="s">
        <v>1193</v>
      </c>
      <c r="F768" s="185" t="s">
        <v>1194</v>
      </c>
      <c r="G768" s="186" t="s">
        <v>279</v>
      </c>
      <c r="H768" s="187">
        <v>10</v>
      </c>
      <c r="I768" s="188"/>
      <c r="J768" s="189">
        <f>ROUND(I768*H768,2)</f>
        <v>0</v>
      </c>
      <c r="K768" s="190"/>
      <c r="L768" s="39"/>
      <c r="M768" s="191" t="s">
        <v>1</v>
      </c>
      <c r="N768" s="192" t="s">
        <v>39</v>
      </c>
      <c r="O768" s="71"/>
      <c r="P768" s="193">
        <f>O768*H768</f>
        <v>0</v>
      </c>
      <c r="Q768" s="193">
        <v>0</v>
      </c>
      <c r="R768" s="193">
        <f>Q768*H768</f>
        <v>0</v>
      </c>
      <c r="S768" s="193">
        <v>0</v>
      </c>
      <c r="T768" s="194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95" t="s">
        <v>262</v>
      </c>
      <c r="AT768" s="195" t="s">
        <v>143</v>
      </c>
      <c r="AU768" s="195" t="s">
        <v>148</v>
      </c>
      <c r="AY768" s="17" t="s">
        <v>140</v>
      </c>
      <c r="BE768" s="196">
        <f>IF(N768="základní",J768,0)</f>
        <v>0</v>
      </c>
      <c r="BF768" s="196">
        <f>IF(N768="snížená",J768,0)</f>
        <v>0</v>
      </c>
      <c r="BG768" s="196">
        <f>IF(N768="zákl. přenesená",J768,0)</f>
        <v>0</v>
      </c>
      <c r="BH768" s="196">
        <f>IF(N768="sníž. přenesená",J768,0)</f>
        <v>0</v>
      </c>
      <c r="BI768" s="196">
        <f>IF(N768="nulová",J768,0)</f>
        <v>0</v>
      </c>
      <c r="BJ768" s="17" t="s">
        <v>148</v>
      </c>
      <c r="BK768" s="196">
        <f>ROUND(I768*H768,2)</f>
        <v>0</v>
      </c>
      <c r="BL768" s="17" t="s">
        <v>262</v>
      </c>
      <c r="BM768" s="195" t="s">
        <v>1195</v>
      </c>
    </row>
    <row r="769" spans="1:65" s="2" customFormat="1" ht="24.2" customHeight="1">
      <c r="A769" s="34"/>
      <c r="B769" s="35"/>
      <c r="C769" s="219" t="s">
        <v>1196</v>
      </c>
      <c r="D769" s="219" t="s">
        <v>158</v>
      </c>
      <c r="E769" s="220" t="s">
        <v>1197</v>
      </c>
      <c r="F769" s="221" t="s">
        <v>1198</v>
      </c>
      <c r="G769" s="222" t="s">
        <v>279</v>
      </c>
      <c r="H769" s="223">
        <v>8</v>
      </c>
      <c r="I769" s="224"/>
      <c r="J769" s="225">
        <f>ROUND(I769*H769,2)</f>
        <v>0</v>
      </c>
      <c r="K769" s="226"/>
      <c r="L769" s="227"/>
      <c r="M769" s="228" t="s">
        <v>1</v>
      </c>
      <c r="N769" s="229" t="s">
        <v>39</v>
      </c>
      <c r="O769" s="71"/>
      <c r="P769" s="193">
        <f>O769*H769</f>
        <v>0</v>
      </c>
      <c r="Q769" s="193">
        <v>4.0000000000000002E-4</v>
      </c>
      <c r="R769" s="193">
        <f>Q769*H769</f>
        <v>3.2000000000000002E-3</v>
      </c>
      <c r="S769" s="193">
        <v>0</v>
      </c>
      <c r="T769" s="194">
        <f>S769*H769</f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95" t="s">
        <v>349</v>
      </c>
      <c r="AT769" s="195" t="s">
        <v>158</v>
      </c>
      <c r="AU769" s="195" t="s">
        <v>148</v>
      </c>
      <c r="AY769" s="17" t="s">
        <v>140</v>
      </c>
      <c r="BE769" s="196">
        <f>IF(N769="základní",J769,0)</f>
        <v>0</v>
      </c>
      <c r="BF769" s="196">
        <f>IF(N769="snížená",J769,0)</f>
        <v>0</v>
      </c>
      <c r="BG769" s="196">
        <f>IF(N769="zákl. přenesená",J769,0)</f>
        <v>0</v>
      </c>
      <c r="BH769" s="196">
        <f>IF(N769="sníž. přenesená",J769,0)</f>
        <v>0</v>
      </c>
      <c r="BI769" s="196">
        <f>IF(N769="nulová",J769,0)</f>
        <v>0</v>
      </c>
      <c r="BJ769" s="17" t="s">
        <v>148</v>
      </c>
      <c r="BK769" s="196">
        <f>ROUND(I769*H769,2)</f>
        <v>0</v>
      </c>
      <c r="BL769" s="17" t="s">
        <v>262</v>
      </c>
      <c r="BM769" s="195" t="s">
        <v>1199</v>
      </c>
    </row>
    <row r="770" spans="1:65" s="2" customFormat="1" ht="16.5" customHeight="1">
      <c r="A770" s="34"/>
      <c r="B770" s="35"/>
      <c r="C770" s="219" t="s">
        <v>1200</v>
      </c>
      <c r="D770" s="219" t="s">
        <v>158</v>
      </c>
      <c r="E770" s="220" t="s">
        <v>1201</v>
      </c>
      <c r="F770" s="221" t="s">
        <v>1202</v>
      </c>
      <c r="G770" s="222" t="s">
        <v>279</v>
      </c>
      <c r="H770" s="223">
        <v>2</v>
      </c>
      <c r="I770" s="224"/>
      <c r="J770" s="225">
        <f>ROUND(I770*H770,2)</f>
        <v>0</v>
      </c>
      <c r="K770" s="226"/>
      <c r="L770" s="227"/>
      <c r="M770" s="228" t="s">
        <v>1</v>
      </c>
      <c r="N770" s="229" t="s">
        <v>39</v>
      </c>
      <c r="O770" s="71"/>
      <c r="P770" s="193">
        <f>O770*H770</f>
        <v>0</v>
      </c>
      <c r="Q770" s="193">
        <v>4.0000000000000002E-4</v>
      </c>
      <c r="R770" s="193">
        <f>Q770*H770</f>
        <v>8.0000000000000004E-4</v>
      </c>
      <c r="S770" s="193">
        <v>0</v>
      </c>
      <c r="T770" s="194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95" t="s">
        <v>349</v>
      </c>
      <c r="AT770" s="195" t="s">
        <v>158</v>
      </c>
      <c r="AU770" s="195" t="s">
        <v>148</v>
      </c>
      <c r="AY770" s="17" t="s">
        <v>140</v>
      </c>
      <c r="BE770" s="196">
        <f>IF(N770="základní",J770,0)</f>
        <v>0</v>
      </c>
      <c r="BF770" s="196">
        <f>IF(N770="snížená",J770,0)</f>
        <v>0</v>
      </c>
      <c r="BG770" s="196">
        <f>IF(N770="zákl. přenesená",J770,0)</f>
        <v>0</v>
      </c>
      <c r="BH770" s="196">
        <f>IF(N770="sníž. přenesená",J770,0)</f>
        <v>0</v>
      </c>
      <c r="BI770" s="196">
        <f>IF(N770="nulová",J770,0)</f>
        <v>0</v>
      </c>
      <c r="BJ770" s="17" t="s">
        <v>148</v>
      </c>
      <c r="BK770" s="196">
        <f>ROUND(I770*H770,2)</f>
        <v>0</v>
      </c>
      <c r="BL770" s="17" t="s">
        <v>262</v>
      </c>
      <c r="BM770" s="195" t="s">
        <v>1203</v>
      </c>
    </row>
    <row r="771" spans="1:65" s="13" customFormat="1" ht="11.25">
      <c r="B771" s="197"/>
      <c r="C771" s="198"/>
      <c r="D771" s="199" t="s">
        <v>150</v>
      </c>
      <c r="E771" s="200" t="s">
        <v>1</v>
      </c>
      <c r="F771" s="201" t="s">
        <v>1204</v>
      </c>
      <c r="G771" s="198"/>
      <c r="H771" s="200" t="s">
        <v>1</v>
      </c>
      <c r="I771" s="202"/>
      <c r="J771" s="198"/>
      <c r="K771" s="198"/>
      <c r="L771" s="203"/>
      <c r="M771" s="204"/>
      <c r="N771" s="205"/>
      <c r="O771" s="205"/>
      <c r="P771" s="205"/>
      <c r="Q771" s="205"/>
      <c r="R771" s="205"/>
      <c r="S771" s="205"/>
      <c r="T771" s="206"/>
      <c r="AT771" s="207" t="s">
        <v>150</v>
      </c>
      <c r="AU771" s="207" t="s">
        <v>148</v>
      </c>
      <c r="AV771" s="13" t="s">
        <v>81</v>
      </c>
      <c r="AW771" s="13" t="s">
        <v>31</v>
      </c>
      <c r="AX771" s="13" t="s">
        <v>73</v>
      </c>
      <c r="AY771" s="207" t="s">
        <v>140</v>
      </c>
    </row>
    <row r="772" spans="1:65" s="14" customFormat="1" ht="11.25">
      <c r="B772" s="208"/>
      <c r="C772" s="209"/>
      <c r="D772" s="199" t="s">
        <v>150</v>
      </c>
      <c r="E772" s="210" t="s">
        <v>1</v>
      </c>
      <c r="F772" s="211" t="s">
        <v>148</v>
      </c>
      <c r="G772" s="209"/>
      <c r="H772" s="212">
        <v>2</v>
      </c>
      <c r="I772" s="213"/>
      <c r="J772" s="209"/>
      <c r="K772" s="209"/>
      <c r="L772" s="214"/>
      <c r="M772" s="215"/>
      <c r="N772" s="216"/>
      <c r="O772" s="216"/>
      <c r="P772" s="216"/>
      <c r="Q772" s="216"/>
      <c r="R772" s="216"/>
      <c r="S772" s="216"/>
      <c r="T772" s="217"/>
      <c r="AT772" s="218" t="s">
        <v>150</v>
      </c>
      <c r="AU772" s="218" t="s">
        <v>148</v>
      </c>
      <c r="AV772" s="14" t="s">
        <v>148</v>
      </c>
      <c r="AW772" s="14" t="s">
        <v>31</v>
      </c>
      <c r="AX772" s="14" t="s">
        <v>81</v>
      </c>
      <c r="AY772" s="218" t="s">
        <v>140</v>
      </c>
    </row>
    <row r="773" spans="1:65" s="2" customFormat="1" ht="24.2" customHeight="1">
      <c r="A773" s="34"/>
      <c r="B773" s="35"/>
      <c r="C773" s="183" t="s">
        <v>1205</v>
      </c>
      <c r="D773" s="183" t="s">
        <v>143</v>
      </c>
      <c r="E773" s="184" t="s">
        <v>1206</v>
      </c>
      <c r="F773" s="185" t="s">
        <v>1207</v>
      </c>
      <c r="G773" s="186" t="s">
        <v>279</v>
      </c>
      <c r="H773" s="187">
        <v>1</v>
      </c>
      <c r="I773" s="188"/>
      <c r="J773" s="189">
        <f>ROUND(I773*H773,2)</f>
        <v>0</v>
      </c>
      <c r="K773" s="190"/>
      <c r="L773" s="39"/>
      <c r="M773" s="191" t="s">
        <v>1</v>
      </c>
      <c r="N773" s="192" t="s">
        <v>39</v>
      </c>
      <c r="O773" s="71"/>
      <c r="P773" s="193">
        <f>O773*H773</f>
        <v>0</v>
      </c>
      <c r="Q773" s="193">
        <v>0</v>
      </c>
      <c r="R773" s="193">
        <f>Q773*H773</f>
        <v>0</v>
      </c>
      <c r="S773" s="193">
        <v>0</v>
      </c>
      <c r="T773" s="194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95" t="s">
        <v>262</v>
      </c>
      <c r="AT773" s="195" t="s">
        <v>143</v>
      </c>
      <c r="AU773" s="195" t="s">
        <v>148</v>
      </c>
      <c r="AY773" s="17" t="s">
        <v>140</v>
      </c>
      <c r="BE773" s="196">
        <f>IF(N773="základní",J773,0)</f>
        <v>0</v>
      </c>
      <c r="BF773" s="196">
        <f>IF(N773="snížená",J773,0)</f>
        <v>0</v>
      </c>
      <c r="BG773" s="196">
        <f>IF(N773="zákl. přenesená",J773,0)</f>
        <v>0</v>
      </c>
      <c r="BH773" s="196">
        <f>IF(N773="sníž. přenesená",J773,0)</f>
        <v>0</v>
      </c>
      <c r="BI773" s="196">
        <f>IF(N773="nulová",J773,0)</f>
        <v>0</v>
      </c>
      <c r="BJ773" s="17" t="s">
        <v>148</v>
      </c>
      <c r="BK773" s="196">
        <f>ROUND(I773*H773,2)</f>
        <v>0</v>
      </c>
      <c r="BL773" s="17" t="s">
        <v>262</v>
      </c>
      <c r="BM773" s="195" t="s">
        <v>1208</v>
      </c>
    </row>
    <row r="774" spans="1:65" s="13" customFormat="1" ht="11.25">
      <c r="B774" s="197"/>
      <c r="C774" s="198"/>
      <c r="D774" s="199" t="s">
        <v>150</v>
      </c>
      <c r="E774" s="200" t="s">
        <v>1</v>
      </c>
      <c r="F774" s="201" t="s">
        <v>673</v>
      </c>
      <c r="G774" s="198"/>
      <c r="H774" s="200" t="s">
        <v>1</v>
      </c>
      <c r="I774" s="202"/>
      <c r="J774" s="198"/>
      <c r="K774" s="198"/>
      <c r="L774" s="203"/>
      <c r="M774" s="204"/>
      <c r="N774" s="205"/>
      <c r="O774" s="205"/>
      <c r="P774" s="205"/>
      <c r="Q774" s="205"/>
      <c r="R774" s="205"/>
      <c r="S774" s="205"/>
      <c r="T774" s="206"/>
      <c r="AT774" s="207" t="s">
        <v>150</v>
      </c>
      <c r="AU774" s="207" t="s">
        <v>148</v>
      </c>
      <c r="AV774" s="13" t="s">
        <v>81</v>
      </c>
      <c r="AW774" s="13" t="s">
        <v>31</v>
      </c>
      <c r="AX774" s="13" t="s">
        <v>73</v>
      </c>
      <c r="AY774" s="207" t="s">
        <v>140</v>
      </c>
    </row>
    <row r="775" spans="1:65" s="14" customFormat="1" ht="11.25">
      <c r="B775" s="208"/>
      <c r="C775" s="209"/>
      <c r="D775" s="199" t="s">
        <v>150</v>
      </c>
      <c r="E775" s="210" t="s">
        <v>1</v>
      </c>
      <c r="F775" s="211" t="s">
        <v>81</v>
      </c>
      <c r="G775" s="209"/>
      <c r="H775" s="212">
        <v>1</v>
      </c>
      <c r="I775" s="213"/>
      <c r="J775" s="209"/>
      <c r="K775" s="209"/>
      <c r="L775" s="214"/>
      <c r="M775" s="215"/>
      <c r="N775" s="216"/>
      <c r="O775" s="216"/>
      <c r="P775" s="216"/>
      <c r="Q775" s="216"/>
      <c r="R775" s="216"/>
      <c r="S775" s="216"/>
      <c r="T775" s="217"/>
      <c r="AT775" s="218" t="s">
        <v>150</v>
      </c>
      <c r="AU775" s="218" t="s">
        <v>148</v>
      </c>
      <c r="AV775" s="14" t="s">
        <v>148</v>
      </c>
      <c r="AW775" s="14" t="s">
        <v>31</v>
      </c>
      <c r="AX775" s="14" t="s">
        <v>81</v>
      </c>
      <c r="AY775" s="218" t="s">
        <v>140</v>
      </c>
    </row>
    <row r="776" spans="1:65" s="2" customFormat="1" ht="24.2" customHeight="1">
      <c r="A776" s="34"/>
      <c r="B776" s="35"/>
      <c r="C776" s="219" t="s">
        <v>1209</v>
      </c>
      <c r="D776" s="219" t="s">
        <v>158</v>
      </c>
      <c r="E776" s="220" t="s">
        <v>1210</v>
      </c>
      <c r="F776" s="221" t="s">
        <v>1211</v>
      </c>
      <c r="G776" s="222" t="s">
        <v>279</v>
      </c>
      <c r="H776" s="223">
        <v>1</v>
      </c>
      <c r="I776" s="224"/>
      <c r="J776" s="225">
        <f t="shared" ref="J776:J787" si="60">ROUND(I776*H776,2)</f>
        <v>0</v>
      </c>
      <c r="K776" s="226"/>
      <c r="L776" s="227"/>
      <c r="M776" s="228" t="s">
        <v>1</v>
      </c>
      <c r="N776" s="229" t="s">
        <v>39</v>
      </c>
      <c r="O776" s="71"/>
      <c r="P776" s="193">
        <f t="shared" ref="P776:P787" si="61">O776*H776</f>
        <v>0</v>
      </c>
      <c r="Q776" s="193">
        <v>1.0499999999999999E-3</v>
      </c>
      <c r="R776" s="193">
        <f t="shared" ref="R776:R787" si="62">Q776*H776</f>
        <v>1.0499999999999999E-3</v>
      </c>
      <c r="S776" s="193">
        <v>0</v>
      </c>
      <c r="T776" s="194">
        <f t="shared" ref="T776:T787" si="63"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95" t="s">
        <v>349</v>
      </c>
      <c r="AT776" s="195" t="s">
        <v>158</v>
      </c>
      <c r="AU776" s="195" t="s">
        <v>148</v>
      </c>
      <c r="AY776" s="17" t="s">
        <v>140</v>
      </c>
      <c r="BE776" s="196">
        <f t="shared" ref="BE776:BE787" si="64">IF(N776="základní",J776,0)</f>
        <v>0</v>
      </c>
      <c r="BF776" s="196">
        <f t="shared" ref="BF776:BF787" si="65">IF(N776="snížená",J776,0)</f>
        <v>0</v>
      </c>
      <c r="BG776" s="196">
        <f t="shared" ref="BG776:BG787" si="66">IF(N776="zákl. přenesená",J776,0)</f>
        <v>0</v>
      </c>
      <c r="BH776" s="196">
        <f t="shared" ref="BH776:BH787" si="67">IF(N776="sníž. přenesená",J776,0)</f>
        <v>0</v>
      </c>
      <c r="BI776" s="196">
        <f t="shared" ref="BI776:BI787" si="68">IF(N776="nulová",J776,0)</f>
        <v>0</v>
      </c>
      <c r="BJ776" s="17" t="s">
        <v>148</v>
      </c>
      <c r="BK776" s="196">
        <f t="shared" ref="BK776:BK787" si="69">ROUND(I776*H776,2)</f>
        <v>0</v>
      </c>
      <c r="BL776" s="17" t="s">
        <v>262</v>
      </c>
      <c r="BM776" s="195" t="s">
        <v>1212</v>
      </c>
    </row>
    <row r="777" spans="1:65" s="2" customFormat="1" ht="24.2" customHeight="1">
      <c r="A777" s="34"/>
      <c r="B777" s="35"/>
      <c r="C777" s="183" t="s">
        <v>1213</v>
      </c>
      <c r="D777" s="183" t="s">
        <v>143</v>
      </c>
      <c r="E777" s="184" t="s">
        <v>1214</v>
      </c>
      <c r="F777" s="185" t="s">
        <v>1215</v>
      </c>
      <c r="G777" s="186" t="s">
        <v>279</v>
      </c>
      <c r="H777" s="187">
        <v>2</v>
      </c>
      <c r="I777" s="188"/>
      <c r="J777" s="189">
        <f t="shared" si="60"/>
        <v>0</v>
      </c>
      <c r="K777" s="190"/>
      <c r="L777" s="39"/>
      <c r="M777" s="191" t="s">
        <v>1</v>
      </c>
      <c r="N777" s="192" t="s">
        <v>39</v>
      </c>
      <c r="O777" s="71"/>
      <c r="P777" s="193">
        <f t="shared" si="61"/>
        <v>0</v>
      </c>
      <c r="Q777" s="193">
        <v>0</v>
      </c>
      <c r="R777" s="193">
        <f t="shared" si="62"/>
        <v>0</v>
      </c>
      <c r="S777" s="193">
        <v>0</v>
      </c>
      <c r="T777" s="194">
        <f t="shared" si="63"/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195" t="s">
        <v>262</v>
      </c>
      <c r="AT777" s="195" t="s">
        <v>143</v>
      </c>
      <c r="AU777" s="195" t="s">
        <v>148</v>
      </c>
      <c r="AY777" s="17" t="s">
        <v>140</v>
      </c>
      <c r="BE777" s="196">
        <f t="shared" si="64"/>
        <v>0</v>
      </c>
      <c r="BF777" s="196">
        <f t="shared" si="65"/>
        <v>0</v>
      </c>
      <c r="BG777" s="196">
        <f t="shared" si="66"/>
        <v>0</v>
      </c>
      <c r="BH777" s="196">
        <f t="shared" si="67"/>
        <v>0</v>
      </c>
      <c r="BI777" s="196">
        <f t="shared" si="68"/>
        <v>0</v>
      </c>
      <c r="BJ777" s="17" t="s">
        <v>148</v>
      </c>
      <c r="BK777" s="196">
        <f t="shared" si="69"/>
        <v>0</v>
      </c>
      <c r="BL777" s="17" t="s">
        <v>262</v>
      </c>
      <c r="BM777" s="195" t="s">
        <v>1216</v>
      </c>
    </row>
    <row r="778" spans="1:65" s="2" customFormat="1" ht="24.2" customHeight="1">
      <c r="A778" s="34"/>
      <c r="B778" s="35"/>
      <c r="C778" s="219" t="s">
        <v>1217</v>
      </c>
      <c r="D778" s="219" t="s">
        <v>158</v>
      </c>
      <c r="E778" s="220" t="s">
        <v>1218</v>
      </c>
      <c r="F778" s="221" t="s">
        <v>1219</v>
      </c>
      <c r="G778" s="222" t="s">
        <v>279</v>
      </c>
      <c r="H778" s="223">
        <v>2</v>
      </c>
      <c r="I778" s="224"/>
      <c r="J778" s="225">
        <f t="shared" si="60"/>
        <v>0</v>
      </c>
      <c r="K778" s="226"/>
      <c r="L778" s="227"/>
      <c r="M778" s="228" t="s">
        <v>1</v>
      </c>
      <c r="N778" s="229" t="s">
        <v>39</v>
      </c>
      <c r="O778" s="71"/>
      <c r="P778" s="193">
        <f t="shared" si="61"/>
        <v>0</v>
      </c>
      <c r="Q778" s="193">
        <v>4.6999999999999999E-4</v>
      </c>
      <c r="R778" s="193">
        <f t="shared" si="62"/>
        <v>9.3999999999999997E-4</v>
      </c>
      <c r="S778" s="193">
        <v>0</v>
      </c>
      <c r="T778" s="194">
        <f t="shared" si="63"/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95" t="s">
        <v>349</v>
      </c>
      <c r="AT778" s="195" t="s">
        <v>158</v>
      </c>
      <c r="AU778" s="195" t="s">
        <v>148</v>
      </c>
      <c r="AY778" s="17" t="s">
        <v>140</v>
      </c>
      <c r="BE778" s="196">
        <f t="shared" si="64"/>
        <v>0</v>
      </c>
      <c r="BF778" s="196">
        <f t="shared" si="65"/>
        <v>0</v>
      </c>
      <c r="BG778" s="196">
        <f t="shared" si="66"/>
        <v>0</v>
      </c>
      <c r="BH778" s="196">
        <f t="shared" si="67"/>
        <v>0</v>
      </c>
      <c r="BI778" s="196">
        <f t="shared" si="68"/>
        <v>0</v>
      </c>
      <c r="BJ778" s="17" t="s">
        <v>148</v>
      </c>
      <c r="BK778" s="196">
        <f t="shared" si="69"/>
        <v>0</v>
      </c>
      <c r="BL778" s="17" t="s">
        <v>262</v>
      </c>
      <c r="BM778" s="195" t="s">
        <v>1220</v>
      </c>
    </row>
    <row r="779" spans="1:65" s="2" customFormat="1" ht="21.75" customHeight="1">
      <c r="A779" s="34"/>
      <c r="B779" s="35"/>
      <c r="C779" s="183" t="s">
        <v>1221</v>
      </c>
      <c r="D779" s="183" t="s">
        <v>143</v>
      </c>
      <c r="E779" s="184" t="s">
        <v>1222</v>
      </c>
      <c r="F779" s="185" t="s">
        <v>1223</v>
      </c>
      <c r="G779" s="186" t="s">
        <v>279</v>
      </c>
      <c r="H779" s="187">
        <v>8</v>
      </c>
      <c r="I779" s="188"/>
      <c r="J779" s="189">
        <f t="shared" si="60"/>
        <v>0</v>
      </c>
      <c r="K779" s="190"/>
      <c r="L779" s="39"/>
      <c r="M779" s="191" t="s">
        <v>1</v>
      </c>
      <c r="N779" s="192" t="s">
        <v>39</v>
      </c>
      <c r="O779" s="71"/>
      <c r="P779" s="193">
        <f t="shared" si="61"/>
        <v>0</v>
      </c>
      <c r="Q779" s="193">
        <v>0</v>
      </c>
      <c r="R779" s="193">
        <f t="shared" si="62"/>
        <v>0</v>
      </c>
      <c r="S779" s="193">
        <v>4.0000000000000002E-4</v>
      </c>
      <c r="T779" s="194">
        <f t="shared" si="63"/>
        <v>3.2000000000000002E-3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95" t="s">
        <v>262</v>
      </c>
      <c r="AT779" s="195" t="s">
        <v>143</v>
      </c>
      <c r="AU779" s="195" t="s">
        <v>148</v>
      </c>
      <c r="AY779" s="17" t="s">
        <v>140</v>
      </c>
      <c r="BE779" s="196">
        <f t="shared" si="64"/>
        <v>0</v>
      </c>
      <c r="BF779" s="196">
        <f t="shared" si="65"/>
        <v>0</v>
      </c>
      <c r="BG779" s="196">
        <f t="shared" si="66"/>
        <v>0</v>
      </c>
      <c r="BH779" s="196">
        <f t="shared" si="67"/>
        <v>0</v>
      </c>
      <c r="BI779" s="196">
        <f t="shared" si="68"/>
        <v>0</v>
      </c>
      <c r="BJ779" s="17" t="s">
        <v>148</v>
      </c>
      <c r="BK779" s="196">
        <f t="shared" si="69"/>
        <v>0</v>
      </c>
      <c r="BL779" s="17" t="s">
        <v>262</v>
      </c>
      <c r="BM779" s="195" t="s">
        <v>1224</v>
      </c>
    </row>
    <row r="780" spans="1:65" s="2" customFormat="1" ht="21.75" customHeight="1">
      <c r="A780" s="34"/>
      <c r="B780" s="35"/>
      <c r="C780" s="183" t="s">
        <v>1225</v>
      </c>
      <c r="D780" s="183" t="s">
        <v>143</v>
      </c>
      <c r="E780" s="184" t="s">
        <v>1226</v>
      </c>
      <c r="F780" s="185" t="s">
        <v>1227</v>
      </c>
      <c r="G780" s="186" t="s">
        <v>279</v>
      </c>
      <c r="H780" s="187">
        <v>1</v>
      </c>
      <c r="I780" s="188"/>
      <c r="J780" s="189">
        <f t="shared" si="60"/>
        <v>0</v>
      </c>
      <c r="K780" s="190"/>
      <c r="L780" s="39"/>
      <c r="M780" s="191" t="s">
        <v>1</v>
      </c>
      <c r="N780" s="192" t="s">
        <v>39</v>
      </c>
      <c r="O780" s="71"/>
      <c r="P780" s="193">
        <f t="shared" si="61"/>
        <v>0</v>
      </c>
      <c r="Q780" s="193">
        <v>0</v>
      </c>
      <c r="R780" s="193">
        <f t="shared" si="62"/>
        <v>0</v>
      </c>
      <c r="S780" s="193">
        <v>0</v>
      </c>
      <c r="T780" s="194">
        <f t="shared" si="63"/>
        <v>0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95" t="s">
        <v>262</v>
      </c>
      <c r="AT780" s="195" t="s">
        <v>143</v>
      </c>
      <c r="AU780" s="195" t="s">
        <v>148</v>
      </c>
      <c r="AY780" s="17" t="s">
        <v>140</v>
      </c>
      <c r="BE780" s="196">
        <f t="shared" si="64"/>
        <v>0</v>
      </c>
      <c r="BF780" s="196">
        <f t="shared" si="65"/>
        <v>0</v>
      </c>
      <c r="BG780" s="196">
        <f t="shared" si="66"/>
        <v>0</v>
      </c>
      <c r="BH780" s="196">
        <f t="shared" si="67"/>
        <v>0</v>
      </c>
      <c r="BI780" s="196">
        <f t="shared" si="68"/>
        <v>0</v>
      </c>
      <c r="BJ780" s="17" t="s">
        <v>148</v>
      </c>
      <c r="BK780" s="196">
        <f t="shared" si="69"/>
        <v>0</v>
      </c>
      <c r="BL780" s="17" t="s">
        <v>262</v>
      </c>
      <c r="BM780" s="195" t="s">
        <v>1228</v>
      </c>
    </row>
    <row r="781" spans="1:65" s="2" customFormat="1" ht="16.5" customHeight="1">
      <c r="A781" s="34"/>
      <c r="B781" s="35"/>
      <c r="C781" s="183" t="s">
        <v>1229</v>
      </c>
      <c r="D781" s="183" t="s">
        <v>143</v>
      </c>
      <c r="E781" s="184" t="s">
        <v>1230</v>
      </c>
      <c r="F781" s="185" t="s">
        <v>1231</v>
      </c>
      <c r="G781" s="186" t="s">
        <v>279</v>
      </c>
      <c r="H781" s="187">
        <v>1</v>
      </c>
      <c r="I781" s="188"/>
      <c r="J781" s="189">
        <f t="shared" si="60"/>
        <v>0</v>
      </c>
      <c r="K781" s="190"/>
      <c r="L781" s="39"/>
      <c r="M781" s="191" t="s">
        <v>1</v>
      </c>
      <c r="N781" s="192" t="s">
        <v>39</v>
      </c>
      <c r="O781" s="71"/>
      <c r="P781" s="193">
        <f t="shared" si="61"/>
        <v>0</v>
      </c>
      <c r="Q781" s="193">
        <v>0</v>
      </c>
      <c r="R781" s="193">
        <f t="shared" si="62"/>
        <v>0</v>
      </c>
      <c r="S781" s="193">
        <v>1.5E-3</v>
      </c>
      <c r="T781" s="194">
        <f t="shared" si="63"/>
        <v>1.5E-3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5" t="s">
        <v>262</v>
      </c>
      <c r="AT781" s="195" t="s">
        <v>143</v>
      </c>
      <c r="AU781" s="195" t="s">
        <v>148</v>
      </c>
      <c r="AY781" s="17" t="s">
        <v>140</v>
      </c>
      <c r="BE781" s="196">
        <f t="shared" si="64"/>
        <v>0</v>
      </c>
      <c r="BF781" s="196">
        <f t="shared" si="65"/>
        <v>0</v>
      </c>
      <c r="BG781" s="196">
        <f t="shared" si="66"/>
        <v>0</v>
      </c>
      <c r="BH781" s="196">
        <f t="shared" si="67"/>
        <v>0</v>
      </c>
      <c r="BI781" s="196">
        <f t="shared" si="68"/>
        <v>0</v>
      </c>
      <c r="BJ781" s="17" t="s">
        <v>148</v>
      </c>
      <c r="BK781" s="196">
        <f t="shared" si="69"/>
        <v>0</v>
      </c>
      <c r="BL781" s="17" t="s">
        <v>262</v>
      </c>
      <c r="BM781" s="195" t="s">
        <v>1232</v>
      </c>
    </row>
    <row r="782" spans="1:65" s="2" customFormat="1" ht="16.5" customHeight="1">
      <c r="A782" s="34"/>
      <c r="B782" s="35"/>
      <c r="C782" s="183" t="s">
        <v>1233</v>
      </c>
      <c r="D782" s="183" t="s">
        <v>143</v>
      </c>
      <c r="E782" s="184" t="s">
        <v>1234</v>
      </c>
      <c r="F782" s="185" t="s">
        <v>1235</v>
      </c>
      <c r="G782" s="186" t="s">
        <v>279</v>
      </c>
      <c r="H782" s="187">
        <v>1</v>
      </c>
      <c r="I782" s="188"/>
      <c r="J782" s="189">
        <f t="shared" si="60"/>
        <v>0</v>
      </c>
      <c r="K782" s="190"/>
      <c r="L782" s="39"/>
      <c r="M782" s="191" t="s">
        <v>1</v>
      </c>
      <c r="N782" s="192" t="s">
        <v>39</v>
      </c>
      <c r="O782" s="71"/>
      <c r="P782" s="193">
        <f t="shared" si="61"/>
        <v>0</v>
      </c>
      <c r="Q782" s="193">
        <v>0</v>
      </c>
      <c r="R782" s="193">
        <f t="shared" si="62"/>
        <v>0</v>
      </c>
      <c r="S782" s="193">
        <v>2.0000000000000001E-4</v>
      </c>
      <c r="T782" s="194">
        <f t="shared" si="63"/>
        <v>2.0000000000000001E-4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95" t="s">
        <v>262</v>
      </c>
      <c r="AT782" s="195" t="s">
        <v>143</v>
      </c>
      <c r="AU782" s="195" t="s">
        <v>148</v>
      </c>
      <c r="AY782" s="17" t="s">
        <v>140</v>
      </c>
      <c r="BE782" s="196">
        <f t="shared" si="64"/>
        <v>0</v>
      </c>
      <c r="BF782" s="196">
        <f t="shared" si="65"/>
        <v>0</v>
      </c>
      <c r="BG782" s="196">
        <f t="shared" si="66"/>
        <v>0</v>
      </c>
      <c r="BH782" s="196">
        <f t="shared" si="67"/>
        <v>0</v>
      </c>
      <c r="BI782" s="196">
        <f t="shared" si="68"/>
        <v>0</v>
      </c>
      <c r="BJ782" s="17" t="s">
        <v>148</v>
      </c>
      <c r="BK782" s="196">
        <f t="shared" si="69"/>
        <v>0</v>
      </c>
      <c r="BL782" s="17" t="s">
        <v>262</v>
      </c>
      <c r="BM782" s="195" t="s">
        <v>1236</v>
      </c>
    </row>
    <row r="783" spans="1:65" s="2" customFormat="1" ht="16.5" customHeight="1">
      <c r="A783" s="34"/>
      <c r="B783" s="35"/>
      <c r="C783" s="183" t="s">
        <v>1237</v>
      </c>
      <c r="D783" s="183" t="s">
        <v>143</v>
      </c>
      <c r="E783" s="184" t="s">
        <v>1238</v>
      </c>
      <c r="F783" s="185" t="s">
        <v>1239</v>
      </c>
      <c r="G783" s="186" t="s">
        <v>279</v>
      </c>
      <c r="H783" s="187">
        <v>9</v>
      </c>
      <c r="I783" s="188"/>
      <c r="J783" s="189">
        <f t="shared" si="60"/>
        <v>0</v>
      </c>
      <c r="K783" s="190"/>
      <c r="L783" s="39"/>
      <c r="M783" s="191" t="s">
        <v>1</v>
      </c>
      <c r="N783" s="192" t="s">
        <v>39</v>
      </c>
      <c r="O783" s="71"/>
      <c r="P783" s="193">
        <f t="shared" si="61"/>
        <v>0</v>
      </c>
      <c r="Q783" s="193">
        <v>0</v>
      </c>
      <c r="R783" s="193">
        <f t="shared" si="62"/>
        <v>0</v>
      </c>
      <c r="S783" s="193">
        <v>0</v>
      </c>
      <c r="T783" s="194">
        <f t="shared" si="63"/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195" t="s">
        <v>262</v>
      </c>
      <c r="AT783" s="195" t="s">
        <v>143</v>
      </c>
      <c r="AU783" s="195" t="s">
        <v>148</v>
      </c>
      <c r="AY783" s="17" t="s">
        <v>140</v>
      </c>
      <c r="BE783" s="196">
        <f t="shared" si="64"/>
        <v>0</v>
      </c>
      <c r="BF783" s="196">
        <f t="shared" si="65"/>
        <v>0</v>
      </c>
      <c r="BG783" s="196">
        <f t="shared" si="66"/>
        <v>0</v>
      </c>
      <c r="BH783" s="196">
        <f t="shared" si="67"/>
        <v>0</v>
      </c>
      <c r="BI783" s="196">
        <f t="shared" si="68"/>
        <v>0</v>
      </c>
      <c r="BJ783" s="17" t="s">
        <v>148</v>
      </c>
      <c r="BK783" s="196">
        <f t="shared" si="69"/>
        <v>0</v>
      </c>
      <c r="BL783" s="17" t="s">
        <v>262</v>
      </c>
      <c r="BM783" s="195" t="s">
        <v>1240</v>
      </c>
    </row>
    <row r="784" spans="1:65" s="2" customFormat="1" ht="24.2" customHeight="1">
      <c r="A784" s="34"/>
      <c r="B784" s="35"/>
      <c r="C784" s="219" t="s">
        <v>1241</v>
      </c>
      <c r="D784" s="219" t="s">
        <v>158</v>
      </c>
      <c r="E784" s="220" t="s">
        <v>1242</v>
      </c>
      <c r="F784" s="221" t="s">
        <v>1243</v>
      </c>
      <c r="G784" s="222" t="s">
        <v>279</v>
      </c>
      <c r="H784" s="223">
        <v>9</v>
      </c>
      <c r="I784" s="224"/>
      <c r="J784" s="225">
        <f t="shared" si="60"/>
        <v>0</v>
      </c>
      <c r="K784" s="226"/>
      <c r="L784" s="227"/>
      <c r="M784" s="228" t="s">
        <v>1</v>
      </c>
      <c r="N784" s="229" t="s">
        <v>39</v>
      </c>
      <c r="O784" s="71"/>
      <c r="P784" s="193">
        <f t="shared" si="61"/>
        <v>0</v>
      </c>
      <c r="Q784" s="193">
        <v>2.0000000000000002E-5</v>
      </c>
      <c r="R784" s="193">
        <f t="shared" si="62"/>
        <v>1.8000000000000001E-4</v>
      </c>
      <c r="S784" s="193">
        <v>0</v>
      </c>
      <c r="T784" s="194">
        <f t="shared" si="63"/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95" t="s">
        <v>349</v>
      </c>
      <c r="AT784" s="195" t="s">
        <v>158</v>
      </c>
      <c r="AU784" s="195" t="s">
        <v>148</v>
      </c>
      <c r="AY784" s="17" t="s">
        <v>140</v>
      </c>
      <c r="BE784" s="196">
        <f t="shared" si="64"/>
        <v>0</v>
      </c>
      <c r="BF784" s="196">
        <f t="shared" si="65"/>
        <v>0</v>
      </c>
      <c r="BG784" s="196">
        <f t="shared" si="66"/>
        <v>0</v>
      </c>
      <c r="BH784" s="196">
        <f t="shared" si="67"/>
        <v>0</v>
      </c>
      <c r="BI784" s="196">
        <f t="shared" si="68"/>
        <v>0</v>
      </c>
      <c r="BJ784" s="17" t="s">
        <v>148</v>
      </c>
      <c r="BK784" s="196">
        <f t="shared" si="69"/>
        <v>0</v>
      </c>
      <c r="BL784" s="17" t="s">
        <v>262</v>
      </c>
      <c r="BM784" s="195" t="s">
        <v>1244</v>
      </c>
    </row>
    <row r="785" spans="1:65" s="2" customFormat="1" ht="16.5" customHeight="1">
      <c r="A785" s="34"/>
      <c r="B785" s="35"/>
      <c r="C785" s="219" t="s">
        <v>1245</v>
      </c>
      <c r="D785" s="219" t="s">
        <v>158</v>
      </c>
      <c r="E785" s="220" t="s">
        <v>1246</v>
      </c>
      <c r="F785" s="221" t="s">
        <v>1247</v>
      </c>
      <c r="G785" s="222" t="s">
        <v>279</v>
      </c>
      <c r="H785" s="223">
        <v>9</v>
      </c>
      <c r="I785" s="224"/>
      <c r="J785" s="225">
        <f t="shared" si="60"/>
        <v>0</v>
      </c>
      <c r="K785" s="226"/>
      <c r="L785" s="227"/>
      <c r="M785" s="228" t="s">
        <v>1</v>
      </c>
      <c r="N785" s="229" t="s">
        <v>39</v>
      </c>
      <c r="O785" s="71"/>
      <c r="P785" s="193">
        <f t="shared" si="61"/>
        <v>0</v>
      </c>
      <c r="Q785" s="193">
        <v>5.0000000000000002E-5</v>
      </c>
      <c r="R785" s="193">
        <f t="shared" si="62"/>
        <v>4.5000000000000004E-4</v>
      </c>
      <c r="S785" s="193">
        <v>0</v>
      </c>
      <c r="T785" s="194">
        <f t="shared" si="63"/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95" t="s">
        <v>349</v>
      </c>
      <c r="AT785" s="195" t="s">
        <v>158</v>
      </c>
      <c r="AU785" s="195" t="s">
        <v>148</v>
      </c>
      <c r="AY785" s="17" t="s">
        <v>140</v>
      </c>
      <c r="BE785" s="196">
        <f t="shared" si="64"/>
        <v>0</v>
      </c>
      <c r="BF785" s="196">
        <f t="shared" si="65"/>
        <v>0</v>
      </c>
      <c r="BG785" s="196">
        <f t="shared" si="66"/>
        <v>0</v>
      </c>
      <c r="BH785" s="196">
        <f t="shared" si="67"/>
        <v>0</v>
      </c>
      <c r="BI785" s="196">
        <f t="shared" si="68"/>
        <v>0</v>
      </c>
      <c r="BJ785" s="17" t="s">
        <v>148</v>
      </c>
      <c r="BK785" s="196">
        <f t="shared" si="69"/>
        <v>0</v>
      </c>
      <c r="BL785" s="17" t="s">
        <v>262</v>
      </c>
      <c r="BM785" s="195" t="s">
        <v>1248</v>
      </c>
    </row>
    <row r="786" spans="1:65" s="2" customFormat="1" ht="44.25" customHeight="1">
      <c r="A786" s="34"/>
      <c r="B786" s="35"/>
      <c r="C786" s="183" t="s">
        <v>1249</v>
      </c>
      <c r="D786" s="183" t="s">
        <v>143</v>
      </c>
      <c r="E786" s="184" t="s">
        <v>1250</v>
      </c>
      <c r="F786" s="185" t="s">
        <v>1251</v>
      </c>
      <c r="G786" s="186" t="s">
        <v>279</v>
      </c>
      <c r="H786" s="187">
        <v>8</v>
      </c>
      <c r="I786" s="188"/>
      <c r="J786" s="189">
        <f t="shared" si="60"/>
        <v>0</v>
      </c>
      <c r="K786" s="190"/>
      <c r="L786" s="39"/>
      <c r="M786" s="191" t="s">
        <v>1</v>
      </c>
      <c r="N786" s="192" t="s">
        <v>39</v>
      </c>
      <c r="O786" s="71"/>
      <c r="P786" s="193">
        <f t="shared" si="61"/>
        <v>0</v>
      </c>
      <c r="Q786" s="193">
        <v>0</v>
      </c>
      <c r="R786" s="193">
        <f t="shared" si="62"/>
        <v>0</v>
      </c>
      <c r="S786" s="193">
        <v>1E-3</v>
      </c>
      <c r="T786" s="194">
        <f t="shared" si="63"/>
        <v>8.0000000000000002E-3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95" t="s">
        <v>262</v>
      </c>
      <c r="AT786" s="195" t="s">
        <v>143</v>
      </c>
      <c r="AU786" s="195" t="s">
        <v>148</v>
      </c>
      <c r="AY786" s="17" t="s">
        <v>140</v>
      </c>
      <c r="BE786" s="196">
        <f t="shared" si="64"/>
        <v>0</v>
      </c>
      <c r="BF786" s="196">
        <f t="shared" si="65"/>
        <v>0</v>
      </c>
      <c r="BG786" s="196">
        <f t="shared" si="66"/>
        <v>0</v>
      </c>
      <c r="BH786" s="196">
        <f t="shared" si="67"/>
        <v>0</v>
      </c>
      <c r="BI786" s="196">
        <f t="shared" si="68"/>
        <v>0</v>
      </c>
      <c r="BJ786" s="17" t="s">
        <v>148</v>
      </c>
      <c r="BK786" s="196">
        <f t="shared" si="69"/>
        <v>0</v>
      </c>
      <c r="BL786" s="17" t="s">
        <v>262</v>
      </c>
      <c r="BM786" s="195" t="s">
        <v>1252</v>
      </c>
    </row>
    <row r="787" spans="1:65" s="2" customFormat="1" ht="37.9" customHeight="1">
      <c r="A787" s="34"/>
      <c r="B787" s="35"/>
      <c r="C787" s="183" t="s">
        <v>1253</v>
      </c>
      <c r="D787" s="183" t="s">
        <v>143</v>
      </c>
      <c r="E787" s="184" t="s">
        <v>1254</v>
      </c>
      <c r="F787" s="185" t="s">
        <v>1255</v>
      </c>
      <c r="G787" s="186" t="s">
        <v>279</v>
      </c>
      <c r="H787" s="187">
        <v>1</v>
      </c>
      <c r="I787" s="188"/>
      <c r="J787" s="189">
        <f t="shared" si="60"/>
        <v>0</v>
      </c>
      <c r="K787" s="190"/>
      <c r="L787" s="39"/>
      <c r="M787" s="191" t="s">
        <v>1</v>
      </c>
      <c r="N787" s="192" t="s">
        <v>39</v>
      </c>
      <c r="O787" s="71"/>
      <c r="P787" s="193">
        <f t="shared" si="61"/>
        <v>0</v>
      </c>
      <c r="Q787" s="193">
        <v>0</v>
      </c>
      <c r="R787" s="193">
        <f t="shared" si="62"/>
        <v>0</v>
      </c>
      <c r="S787" s="193">
        <v>0</v>
      </c>
      <c r="T787" s="194">
        <f t="shared" si="63"/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95" t="s">
        <v>262</v>
      </c>
      <c r="AT787" s="195" t="s">
        <v>143</v>
      </c>
      <c r="AU787" s="195" t="s">
        <v>148</v>
      </c>
      <c r="AY787" s="17" t="s">
        <v>140</v>
      </c>
      <c r="BE787" s="196">
        <f t="shared" si="64"/>
        <v>0</v>
      </c>
      <c r="BF787" s="196">
        <f t="shared" si="65"/>
        <v>0</v>
      </c>
      <c r="BG787" s="196">
        <f t="shared" si="66"/>
        <v>0</v>
      </c>
      <c r="BH787" s="196">
        <f t="shared" si="67"/>
        <v>0</v>
      </c>
      <c r="BI787" s="196">
        <f t="shared" si="68"/>
        <v>0</v>
      </c>
      <c r="BJ787" s="17" t="s">
        <v>148</v>
      </c>
      <c r="BK787" s="196">
        <f t="shared" si="69"/>
        <v>0</v>
      </c>
      <c r="BL787" s="17" t="s">
        <v>262</v>
      </c>
      <c r="BM787" s="195" t="s">
        <v>1256</v>
      </c>
    </row>
    <row r="788" spans="1:65" s="13" customFormat="1" ht="11.25">
      <c r="B788" s="197"/>
      <c r="C788" s="198"/>
      <c r="D788" s="199" t="s">
        <v>150</v>
      </c>
      <c r="E788" s="200" t="s">
        <v>1</v>
      </c>
      <c r="F788" s="201" t="s">
        <v>193</v>
      </c>
      <c r="G788" s="198"/>
      <c r="H788" s="200" t="s">
        <v>1</v>
      </c>
      <c r="I788" s="202"/>
      <c r="J788" s="198"/>
      <c r="K788" s="198"/>
      <c r="L788" s="203"/>
      <c r="M788" s="204"/>
      <c r="N788" s="205"/>
      <c r="O788" s="205"/>
      <c r="P788" s="205"/>
      <c r="Q788" s="205"/>
      <c r="R788" s="205"/>
      <c r="S788" s="205"/>
      <c r="T788" s="206"/>
      <c r="AT788" s="207" t="s">
        <v>150</v>
      </c>
      <c r="AU788" s="207" t="s">
        <v>148</v>
      </c>
      <c r="AV788" s="13" t="s">
        <v>81</v>
      </c>
      <c r="AW788" s="13" t="s">
        <v>31</v>
      </c>
      <c r="AX788" s="13" t="s">
        <v>73</v>
      </c>
      <c r="AY788" s="207" t="s">
        <v>140</v>
      </c>
    </row>
    <row r="789" spans="1:65" s="14" customFormat="1" ht="11.25">
      <c r="B789" s="208"/>
      <c r="C789" s="209"/>
      <c r="D789" s="199" t="s">
        <v>150</v>
      </c>
      <c r="E789" s="210" t="s">
        <v>1</v>
      </c>
      <c r="F789" s="211" t="s">
        <v>81</v>
      </c>
      <c r="G789" s="209"/>
      <c r="H789" s="212">
        <v>1</v>
      </c>
      <c r="I789" s="213"/>
      <c r="J789" s="209"/>
      <c r="K789" s="209"/>
      <c r="L789" s="214"/>
      <c r="M789" s="215"/>
      <c r="N789" s="216"/>
      <c r="O789" s="216"/>
      <c r="P789" s="216"/>
      <c r="Q789" s="216"/>
      <c r="R789" s="216"/>
      <c r="S789" s="216"/>
      <c r="T789" s="217"/>
      <c r="AT789" s="218" t="s">
        <v>150</v>
      </c>
      <c r="AU789" s="218" t="s">
        <v>148</v>
      </c>
      <c r="AV789" s="14" t="s">
        <v>148</v>
      </c>
      <c r="AW789" s="14" t="s">
        <v>31</v>
      </c>
      <c r="AX789" s="14" t="s">
        <v>81</v>
      </c>
      <c r="AY789" s="218" t="s">
        <v>140</v>
      </c>
    </row>
    <row r="790" spans="1:65" s="2" customFormat="1" ht="21.75" customHeight="1">
      <c r="A790" s="34"/>
      <c r="B790" s="35"/>
      <c r="C790" s="219" t="s">
        <v>1257</v>
      </c>
      <c r="D790" s="219" t="s">
        <v>158</v>
      </c>
      <c r="E790" s="220" t="s">
        <v>1258</v>
      </c>
      <c r="F790" s="221" t="s">
        <v>1259</v>
      </c>
      <c r="G790" s="222" t="s">
        <v>279</v>
      </c>
      <c r="H790" s="223">
        <v>1</v>
      </c>
      <c r="I790" s="224"/>
      <c r="J790" s="225">
        <f>ROUND(I790*H790,2)</f>
        <v>0</v>
      </c>
      <c r="K790" s="226"/>
      <c r="L790" s="227"/>
      <c r="M790" s="228" t="s">
        <v>1</v>
      </c>
      <c r="N790" s="229" t="s">
        <v>39</v>
      </c>
      <c r="O790" s="71"/>
      <c r="P790" s="193">
        <f>O790*H790</f>
        <v>0</v>
      </c>
      <c r="Q790" s="193">
        <v>3.6999999999999999E-4</v>
      </c>
      <c r="R790" s="193">
        <f>Q790*H790</f>
        <v>3.6999999999999999E-4</v>
      </c>
      <c r="S790" s="193">
        <v>0</v>
      </c>
      <c r="T790" s="194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195" t="s">
        <v>349</v>
      </c>
      <c r="AT790" s="195" t="s">
        <v>158</v>
      </c>
      <c r="AU790" s="195" t="s">
        <v>148</v>
      </c>
      <c r="AY790" s="17" t="s">
        <v>140</v>
      </c>
      <c r="BE790" s="196">
        <f>IF(N790="základní",J790,0)</f>
        <v>0</v>
      </c>
      <c r="BF790" s="196">
        <f>IF(N790="snížená",J790,0)</f>
        <v>0</v>
      </c>
      <c r="BG790" s="196">
        <f>IF(N790="zákl. přenesená",J790,0)</f>
        <v>0</v>
      </c>
      <c r="BH790" s="196">
        <f>IF(N790="sníž. přenesená",J790,0)</f>
        <v>0</v>
      </c>
      <c r="BI790" s="196">
        <f>IF(N790="nulová",J790,0)</f>
        <v>0</v>
      </c>
      <c r="BJ790" s="17" t="s">
        <v>148</v>
      </c>
      <c r="BK790" s="196">
        <f>ROUND(I790*H790,2)</f>
        <v>0</v>
      </c>
      <c r="BL790" s="17" t="s">
        <v>262</v>
      </c>
      <c r="BM790" s="195" t="s">
        <v>1260</v>
      </c>
    </row>
    <row r="791" spans="1:65" s="2" customFormat="1" ht="33" customHeight="1">
      <c r="A791" s="34"/>
      <c r="B791" s="35"/>
      <c r="C791" s="183" t="s">
        <v>1261</v>
      </c>
      <c r="D791" s="183" t="s">
        <v>143</v>
      </c>
      <c r="E791" s="184" t="s">
        <v>1262</v>
      </c>
      <c r="F791" s="185" t="s">
        <v>1263</v>
      </c>
      <c r="G791" s="186" t="s">
        <v>279</v>
      </c>
      <c r="H791" s="187">
        <v>6</v>
      </c>
      <c r="I791" s="188"/>
      <c r="J791" s="189">
        <f>ROUND(I791*H791,2)</f>
        <v>0</v>
      </c>
      <c r="K791" s="190"/>
      <c r="L791" s="39"/>
      <c r="M791" s="191" t="s">
        <v>1</v>
      </c>
      <c r="N791" s="192" t="s">
        <v>39</v>
      </c>
      <c r="O791" s="71"/>
      <c r="P791" s="193">
        <f>O791*H791</f>
        <v>0</v>
      </c>
      <c r="Q791" s="193">
        <v>0</v>
      </c>
      <c r="R791" s="193">
        <f>Q791*H791</f>
        <v>0</v>
      </c>
      <c r="S791" s="193">
        <v>0</v>
      </c>
      <c r="T791" s="194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95" t="s">
        <v>262</v>
      </c>
      <c r="AT791" s="195" t="s">
        <v>143</v>
      </c>
      <c r="AU791" s="195" t="s">
        <v>148</v>
      </c>
      <c r="AY791" s="17" t="s">
        <v>140</v>
      </c>
      <c r="BE791" s="196">
        <f>IF(N791="základní",J791,0)</f>
        <v>0</v>
      </c>
      <c r="BF791" s="196">
        <f>IF(N791="snížená",J791,0)</f>
        <v>0</v>
      </c>
      <c r="BG791" s="196">
        <f>IF(N791="zákl. přenesená",J791,0)</f>
        <v>0</v>
      </c>
      <c r="BH791" s="196">
        <f>IF(N791="sníž. přenesená",J791,0)</f>
        <v>0</v>
      </c>
      <c r="BI791" s="196">
        <f>IF(N791="nulová",J791,0)</f>
        <v>0</v>
      </c>
      <c r="BJ791" s="17" t="s">
        <v>148</v>
      </c>
      <c r="BK791" s="196">
        <f>ROUND(I791*H791,2)</f>
        <v>0</v>
      </c>
      <c r="BL791" s="17" t="s">
        <v>262</v>
      </c>
      <c r="BM791" s="195" t="s">
        <v>1264</v>
      </c>
    </row>
    <row r="792" spans="1:65" s="13" customFormat="1" ht="11.25">
      <c r="B792" s="197"/>
      <c r="C792" s="198"/>
      <c r="D792" s="199" t="s">
        <v>150</v>
      </c>
      <c r="E792" s="200" t="s">
        <v>1</v>
      </c>
      <c r="F792" s="201" t="s">
        <v>187</v>
      </c>
      <c r="G792" s="198"/>
      <c r="H792" s="200" t="s">
        <v>1</v>
      </c>
      <c r="I792" s="202"/>
      <c r="J792" s="198"/>
      <c r="K792" s="198"/>
      <c r="L792" s="203"/>
      <c r="M792" s="204"/>
      <c r="N792" s="205"/>
      <c r="O792" s="205"/>
      <c r="P792" s="205"/>
      <c r="Q792" s="205"/>
      <c r="R792" s="205"/>
      <c r="S792" s="205"/>
      <c r="T792" s="206"/>
      <c r="AT792" s="207" t="s">
        <v>150</v>
      </c>
      <c r="AU792" s="207" t="s">
        <v>148</v>
      </c>
      <c r="AV792" s="13" t="s">
        <v>81</v>
      </c>
      <c r="AW792" s="13" t="s">
        <v>31</v>
      </c>
      <c r="AX792" s="13" t="s">
        <v>73</v>
      </c>
      <c r="AY792" s="207" t="s">
        <v>140</v>
      </c>
    </row>
    <row r="793" spans="1:65" s="14" customFormat="1" ht="11.25">
      <c r="B793" s="208"/>
      <c r="C793" s="209"/>
      <c r="D793" s="199" t="s">
        <v>150</v>
      </c>
      <c r="E793" s="210" t="s">
        <v>1</v>
      </c>
      <c r="F793" s="211" t="s">
        <v>148</v>
      </c>
      <c r="G793" s="209"/>
      <c r="H793" s="212">
        <v>2</v>
      </c>
      <c r="I793" s="213"/>
      <c r="J793" s="209"/>
      <c r="K793" s="209"/>
      <c r="L793" s="214"/>
      <c r="M793" s="215"/>
      <c r="N793" s="216"/>
      <c r="O793" s="216"/>
      <c r="P793" s="216"/>
      <c r="Q793" s="216"/>
      <c r="R793" s="216"/>
      <c r="S793" s="216"/>
      <c r="T793" s="217"/>
      <c r="AT793" s="218" t="s">
        <v>150</v>
      </c>
      <c r="AU793" s="218" t="s">
        <v>148</v>
      </c>
      <c r="AV793" s="14" t="s">
        <v>148</v>
      </c>
      <c r="AW793" s="14" t="s">
        <v>31</v>
      </c>
      <c r="AX793" s="14" t="s">
        <v>73</v>
      </c>
      <c r="AY793" s="218" t="s">
        <v>140</v>
      </c>
    </row>
    <row r="794" spans="1:65" s="13" customFormat="1" ht="11.25">
      <c r="B794" s="197"/>
      <c r="C794" s="198"/>
      <c r="D794" s="199" t="s">
        <v>150</v>
      </c>
      <c r="E794" s="200" t="s">
        <v>1</v>
      </c>
      <c r="F794" s="201" t="s">
        <v>189</v>
      </c>
      <c r="G794" s="198"/>
      <c r="H794" s="200" t="s">
        <v>1</v>
      </c>
      <c r="I794" s="202"/>
      <c r="J794" s="198"/>
      <c r="K794" s="198"/>
      <c r="L794" s="203"/>
      <c r="M794" s="204"/>
      <c r="N794" s="205"/>
      <c r="O794" s="205"/>
      <c r="P794" s="205"/>
      <c r="Q794" s="205"/>
      <c r="R794" s="205"/>
      <c r="S794" s="205"/>
      <c r="T794" s="206"/>
      <c r="AT794" s="207" t="s">
        <v>150</v>
      </c>
      <c r="AU794" s="207" t="s">
        <v>148</v>
      </c>
      <c r="AV794" s="13" t="s">
        <v>81</v>
      </c>
      <c r="AW794" s="13" t="s">
        <v>31</v>
      </c>
      <c r="AX794" s="13" t="s">
        <v>73</v>
      </c>
      <c r="AY794" s="207" t="s">
        <v>140</v>
      </c>
    </row>
    <row r="795" spans="1:65" s="14" customFormat="1" ht="11.25">
      <c r="B795" s="208"/>
      <c r="C795" s="209"/>
      <c r="D795" s="199" t="s">
        <v>150</v>
      </c>
      <c r="E795" s="210" t="s">
        <v>1</v>
      </c>
      <c r="F795" s="211" t="s">
        <v>81</v>
      </c>
      <c r="G795" s="209"/>
      <c r="H795" s="212">
        <v>1</v>
      </c>
      <c r="I795" s="213"/>
      <c r="J795" s="209"/>
      <c r="K795" s="209"/>
      <c r="L795" s="214"/>
      <c r="M795" s="215"/>
      <c r="N795" s="216"/>
      <c r="O795" s="216"/>
      <c r="P795" s="216"/>
      <c r="Q795" s="216"/>
      <c r="R795" s="216"/>
      <c r="S795" s="216"/>
      <c r="T795" s="217"/>
      <c r="AT795" s="218" t="s">
        <v>150</v>
      </c>
      <c r="AU795" s="218" t="s">
        <v>148</v>
      </c>
      <c r="AV795" s="14" t="s">
        <v>148</v>
      </c>
      <c r="AW795" s="14" t="s">
        <v>31</v>
      </c>
      <c r="AX795" s="14" t="s">
        <v>73</v>
      </c>
      <c r="AY795" s="218" t="s">
        <v>140</v>
      </c>
    </row>
    <row r="796" spans="1:65" s="13" customFormat="1" ht="11.25">
      <c r="B796" s="197"/>
      <c r="C796" s="198"/>
      <c r="D796" s="199" t="s">
        <v>150</v>
      </c>
      <c r="E796" s="200" t="s">
        <v>1</v>
      </c>
      <c r="F796" s="201" t="s">
        <v>193</v>
      </c>
      <c r="G796" s="198"/>
      <c r="H796" s="200" t="s">
        <v>1</v>
      </c>
      <c r="I796" s="202"/>
      <c r="J796" s="198"/>
      <c r="K796" s="198"/>
      <c r="L796" s="203"/>
      <c r="M796" s="204"/>
      <c r="N796" s="205"/>
      <c r="O796" s="205"/>
      <c r="P796" s="205"/>
      <c r="Q796" s="205"/>
      <c r="R796" s="205"/>
      <c r="S796" s="205"/>
      <c r="T796" s="206"/>
      <c r="AT796" s="207" t="s">
        <v>150</v>
      </c>
      <c r="AU796" s="207" t="s">
        <v>148</v>
      </c>
      <c r="AV796" s="13" t="s">
        <v>81</v>
      </c>
      <c r="AW796" s="13" t="s">
        <v>31</v>
      </c>
      <c r="AX796" s="13" t="s">
        <v>73</v>
      </c>
      <c r="AY796" s="207" t="s">
        <v>140</v>
      </c>
    </row>
    <row r="797" spans="1:65" s="14" customFormat="1" ht="11.25">
      <c r="B797" s="208"/>
      <c r="C797" s="209"/>
      <c r="D797" s="199" t="s">
        <v>150</v>
      </c>
      <c r="E797" s="210" t="s">
        <v>1</v>
      </c>
      <c r="F797" s="211" t="s">
        <v>81</v>
      </c>
      <c r="G797" s="209"/>
      <c r="H797" s="212">
        <v>1</v>
      </c>
      <c r="I797" s="213"/>
      <c r="J797" s="209"/>
      <c r="K797" s="209"/>
      <c r="L797" s="214"/>
      <c r="M797" s="215"/>
      <c r="N797" s="216"/>
      <c r="O797" s="216"/>
      <c r="P797" s="216"/>
      <c r="Q797" s="216"/>
      <c r="R797" s="216"/>
      <c r="S797" s="216"/>
      <c r="T797" s="217"/>
      <c r="AT797" s="218" t="s">
        <v>150</v>
      </c>
      <c r="AU797" s="218" t="s">
        <v>148</v>
      </c>
      <c r="AV797" s="14" t="s">
        <v>148</v>
      </c>
      <c r="AW797" s="14" t="s">
        <v>31</v>
      </c>
      <c r="AX797" s="14" t="s">
        <v>73</v>
      </c>
      <c r="AY797" s="218" t="s">
        <v>140</v>
      </c>
    </row>
    <row r="798" spans="1:65" s="13" customFormat="1" ht="11.25">
      <c r="B798" s="197"/>
      <c r="C798" s="198"/>
      <c r="D798" s="199" t="s">
        <v>150</v>
      </c>
      <c r="E798" s="200" t="s">
        <v>1</v>
      </c>
      <c r="F798" s="201" t="s">
        <v>191</v>
      </c>
      <c r="G798" s="198"/>
      <c r="H798" s="200" t="s">
        <v>1</v>
      </c>
      <c r="I798" s="202"/>
      <c r="J798" s="198"/>
      <c r="K798" s="198"/>
      <c r="L798" s="203"/>
      <c r="M798" s="204"/>
      <c r="N798" s="205"/>
      <c r="O798" s="205"/>
      <c r="P798" s="205"/>
      <c r="Q798" s="205"/>
      <c r="R798" s="205"/>
      <c r="S798" s="205"/>
      <c r="T798" s="206"/>
      <c r="AT798" s="207" t="s">
        <v>150</v>
      </c>
      <c r="AU798" s="207" t="s">
        <v>148</v>
      </c>
      <c r="AV798" s="13" t="s">
        <v>81</v>
      </c>
      <c r="AW798" s="13" t="s">
        <v>31</v>
      </c>
      <c r="AX798" s="13" t="s">
        <v>73</v>
      </c>
      <c r="AY798" s="207" t="s">
        <v>140</v>
      </c>
    </row>
    <row r="799" spans="1:65" s="14" customFormat="1" ht="11.25">
      <c r="B799" s="208"/>
      <c r="C799" s="209"/>
      <c r="D799" s="199" t="s">
        <v>150</v>
      </c>
      <c r="E799" s="210" t="s">
        <v>1</v>
      </c>
      <c r="F799" s="211" t="s">
        <v>81</v>
      </c>
      <c r="G799" s="209"/>
      <c r="H799" s="212">
        <v>1</v>
      </c>
      <c r="I799" s="213"/>
      <c r="J799" s="209"/>
      <c r="K799" s="209"/>
      <c r="L799" s="214"/>
      <c r="M799" s="215"/>
      <c r="N799" s="216"/>
      <c r="O799" s="216"/>
      <c r="P799" s="216"/>
      <c r="Q799" s="216"/>
      <c r="R799" s="216"/>
      <c r="S799" s="216"/>
      <c r="T799" s="217"/>
      <c r="AT799" s="218" t="s">
        <v>150</v>
      </c>
      <c r="AU799" s="218" t="s">
        <v>148</v>
      </c>
      <c r="AV799" s="14" t="s">
        <v>148</v>
      </c>
      <c r="AW799" s="14" t="s">
        <v>31</v>
      </c>
      <c r="AX799" s="14" t="s">
        <v>73</v>
      </c>
      <c r="AY799" s="218" t="s">
        <v>140</v>
      </c>
    </row>
    <row r="800" spans="1:65" s="13" customFormat="1" ht="11.25">
      <c r="B800" s="197"/>
      <c r="C800" s="198"/>
      <c r="D800" s="199" t="s">
        <v>150</v>
      </c>
      <c r="E800" s="200" t="s">
        <v>1</v>
      </c>
      <c r="F800" s="201" t="s">
        <v>199</v>
      </c>
      <c r="G800" s="198"/>
      <c r="H800" s="200" t="s">
        <v>1</v>
      </c>
      <c r="I800" s="202"/>
      <c r="J800" s="198"/>
      <c r="K800" s="198"/>
      <c r="L800" s="203"/>
      <c r="M800" s="204"/>
      <c r="N800" s="205"/>
      <c r="O800" s="205"/>
      <c r="P800" s="205"/>
      <c r="Q800" s="205"/>
      <c r="R800" s="205"/>
      <c r="S800" s="205"/>
      <c r="T800" s="206"/>
      <c r="AT800" s="207" t="s">
        <v>150</v>
      </c>
      <c r="AU800" s="207" t="s">
        <v>148</v>
      </c>
      <c r="AV800" s="13" t="s">
        <v>81</v>
      </c>
      <c r="AW800" s="13" t="s">
        <v>31</v>
      </c>
      <c r="AX800" s="13" t="s">
        <v>73</v>
      </c>
      <c r="AY800" s="207" t="s">
        <v>140</v>
      </c>
    </row>
    <row r="801" spans="1:65" s="14" customFormat="1" ht="11.25">
      <c r="B801" s="208"/>
      <c r="C801" s="209"/>
      <c r="D801" s="199" t="s">
        <v>150</v>
      </c>
      <c r="E801" s="210" t="s">
        <v>1</v>
      </c>
      <c r="F801" s="211" t="s">
        <v>81</v>
      </c>
      <c r="G801" s="209"/>
      <c r="H801" s="212">
        <v>1</v>
      </c>
      <c r="I801" s="213"/>
      <c r="J801" s="209"/>
      <c r="K801" s="209"/>
      <c r="L801" s="214"/>
      <c r="M801" s="215"/>
      <c r="N801" s="216"/>
      <c r="O801" s="216"/>
      <c r="P801" s="216"/>
      <c r="Q801" s="216"/>
      <c r="R801" s="216"/>
      <c r="S801" s="216"/>
      <c r="T801" s="217"/>
      <c r="AT801" s="218" t="s">
        <v>150</v>
      </c>
      <c r="AU801" s="218" t="s">
        <v>148</v>
      </c>
      <c r="AV801" s="14" t="s">
        <v>148</v>
      </c>
      <c r="AW801" s="14" t="s">
        <v>31</v>
      </c>
      <c r="AX801" s="14" t="s">
        <v>73</v>
      </c>
      <c r="AY801" s="218" t="s">
        <v>140</v>
      </c>
    </row>
    <row r="802" spans="1:65" s="15" customFormat="1" ht="11.25">
      <c r="B802" s="230"/>
      <c r="C802" s="231"/>
      <c r="D802" s="199" t="s">
        <v>150</v>
      </c>
      <c r="E802" s="232" t="s">
        <v>1</v>
      </c>
      <c r="F802" s="233" t="s">
        <v>201</v>
      </c>
      <c r="G802" s="231"/>
      <c r="H802" s="234">
        <v>6</v>
      </c>
      <c r="I802" s="235"/>
      <c r="J802" s="231"/>
      <c r="K802" s="231"/>
      <c r="L802" s="236"/>
      <c r="M802" s="237"/>
      <c r="N802" s="238"/>
      <c r="O802" s="238"/>
      <c r="P802" s="238"/>
      <c r="Q802" s="238"/>
      <c r="R802" s="238"/>
      <c r="S802" s="238"/>
      <c r="T802" s="239"/>
      <c r="AT802" s="240" t="s">
        <v>150</v>
      </c>
      <c r="AU802" s="240" t="s">
        <v>148</v>
      </c>
      <c r="AV802" s="15" t="s">
        <v>147</v>
      </c>
      <c r="AW802" s="15" t="s">
        <v>31</v>
      </c>
      <c r="AX802" s="15" t="s">
        <v>81</v>
      </c>
      <c r="AY802" s="240" t="s">
        <v>140</v>
      </c>
    </row>
    <row r="803" spans="1:65" s="2" customFormat="1" ht="24.2" customHeight="1">
      <c r="A803" s="34"/>
      <c r="B803" s="35"/>
      <c r="C803" s="219" t="s">
        <v>1265</v>
      </c>
      <c r="D803" s="219" t="s">
        <v>158</v>
      </c>
      <c r="E803" s="220" t="s">
        <v>1266</v>
      </c>
      <c r="F803" s="221" t="s">
        <v>1267</v>
      </c>
      <c r="G803" s="222" t="s">
        <v>279</v>
      </c>
      <c r="H803" s="223">
        <v>6</v>
      </c>
      <c r="I803" s="224"/>
      <c r="J803" s="225">
        <f t="shared" ref="J803:J810" si="70">ROUND(I803*H803,2)</f>
        <v>0</v>
      </c>
      <c r="K803" s="226"/>
      <c r="L803" s="227"/>
      <c r="M803" s="228" t="s">
        <v>1</v>
      </c>
      <c r="N803" s="229" t="s">
        <v>39</v>
      </c>
      <c r="O803" s="71"/>
      <c r="P803" s="193">
        <f t="shared" ref="P803:P810" si="71">O803*H803</f>
        <v>0</v>
      </c>
      <c r="Q803" s="193">
        <v>4.4000000000000002E-4</v>
      </c>
      <c r="R803" s="193">
        <f t="shared" ref="R803:R810" si="72">Q803*H803</f>
        <v>2.64E-3</v>
      </c>
      <c r="S803" s="193">
        <v>0</v>
      </c>
      <c r="T803" s="194">
        <f t="shared" ref="T803:T810" si="73">S803*H803</f>
        <v>0</v>
      </c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R803" s="195" t="s">
        <v>349</v>
      </c>
      <c r="AT803" s="195" t="s">
        <v>158</v>
      </c>
      <c r="AU803" s="195" t="s">
        <v>148</v>
      </c>
      <c r="AY803" s="17" t="s">
        <v>140</v>
      </c>
      <c r="BE803" s="196">
        <f t="shared" ref="BE803:BE810" si="74">IF(N803="základní",J803,0)</f>
        <v>0</v>
      </c>
      <c r="BF803" s="196">
        <f t="shared" ref="BF803:BF810" si="75">IF(N803="snížená",J803,0)</f>
        <v>0</v>
      </c>
      <c r="BG803" s="196">
        <f t="shared" ref="BG803:BG810" si="76">IF(N803="zákl. přenesená",J803,0)</f>
        <v>0</v>
      </c>
      <c r="BH803" s="196">
        <f t="shared" ref="BH803:BH810" si="77">IF(N803="sníž. přenesená",J803,0)</f>
        <v>0</v>
      </c>
      <c r="BI803" s="196">
        <f t="shared" ref="BI803:BI810" si="78">IF(N803="nulová",J803,0)</f>
        <v>0</v>
      </c>
      <c r="BJ803" s="17" t="s">
        <v>148</v>
      </c>
      <c r="BK803" s="196">
        <f t="shared" ref="BK803:BK810" si="79">ROUND(I803*H803,2)</f>
        <v>0</v>
      </c>
      <c r="BL803" s="17" t="s">
        <v>262</v>
      </c>
      <c r="BM803" s="195" t="s">
        <v>1268</v>
      </c>
    </row>
    <row r="804" spans="1:65" s="2" customFormat="1" ht="33" customHeight="1">
      <c r="A804" s="34"/>
      <c r="B804" s="35"/>
      <c r="C804" s="183" t="s">
        <v>1269</v>
      </c>
      <c r="D804" s="183" t="s">
        <v>143</v>
      </c>
      <c r="E804" s="184" t="s">
        <v>1270</v>
      </c>
      <c r="F804" s="185" t="s">
        <v>1271</v>
      </c>
      <c r="G804" s="186" t="s">
        <v>249</v>
      </c>
      <c r="H804" s="187">
        <v>30</v>
      </c>
      <c r="I804" s="188"/>
      <c r="J804" s="189">
        <f t="shared" si="70"/>
        <v>0</v>
      </c>
      <c r="K804" s="190"/>
      <c r="L804" s="39"/>
      <c r="M804" s="191" t="s">
        <v>1</v>
      </c>
      <c r="N804" s="192" t="s">
        <v>39</v>
      </c>
      <c r="O804" s="71"/>
      <c r="P804" s="193">
        <f t="shared" si="71"/>
        <v>0</v>
      </c>
      <c r="Q804" s="193">
        <v>0</v>
      </c>
      <c r="R804" s="193">
        <f t="shared" si="72"/>
        <v>0</v>
      </c>
      <c r="S804" s="193">
        <v>0</v>
      </c>
      <c r="T804" s="194">
        <f t="shared" si="73"/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195" t="s">
        <v>262</v>
      </c>
      <c r="AT804" s="195" t="s">
        <v>143</v>
      </c>
      <c r="AU804" s="195" t="s">
        <v>148</v>
      </c>
      <c r="AY804" s="17" t="s">
        <v>140</v>
      </c>
      <c r="BE804" s="196">
        <f t="shared" si="74"/>
        <v>0</v>
      </c>
      <c r="BF804" s="196">
        <f t="shared" si="75"/>
        <v>0</v>
      </c>
      <c r="BG804" s="196">
        <f t="shared" si="76"/>
        <v>0</v>
      </c>
      <c r="BH804" s="196">
        <f t="shared" si="77"/>
        <v>0</v>
      </c>
      <c r="BI804" s="196">
        <f t="shared" si="78"/>
        <v>0</v>
      </c>
      <c r="BJ804" s="17" t="s">
        <v>148</v>
      </c>
      <c r="BK804" s="196">
        <f t="shared" si="79"/>
        <v>0</v>
      </c>
      <c r="BL804" s="17" t="s">
        <v>262</v>
      </c>
      <c r="BM804" s="195" t="s">
        <v>1272</v>
      </c>
    </row>
    <row r="805" spans="1:65" s="2" customFormat="1" ht="24.2" customHeight="1">
      <c r="A805" s="34"/>
      <c r="B805" s="35"/>
      <c r="C805" s="219" t="s">
        <v>1273</v>
      </c>
      <c r="D805" s="219" t="s">
        <v>158</v>
      </c>
      <c r="E805" s="220" t="s">
        <v>1274</v>
      </c>
      <c r="F805" s="221" t="s">
        <v>1275</v>
      </c>
      <c r="G805" s="222" t="s">
        <v>249</v>
      </c>
      <c r="H805" s="223">
        <v>30</v>
      </c>
      <c r="I805" s="224"/>
      <c r="J805" s="225">
        <f t="shared" si="70"/>
        <v>0</v>
      </c>
      <c r="K805" s="226"/>
      <c r="L805" s="227"/>
      <c r="M805" s="228" t="s">
        <v>1</v>
      </c>
      <c r="N805" s="229" t="s">
        <v>39</v>
      </c>
      <c r="O805" s="71"/>
      <c r="P805" s="193">
        <f t="shared" si="71"/>
        <v>0</v>
      </c>
      <c r="Q805" s="193">
        <v>9.0000000000000006E-5</v>
      </c>
      <c r="R805" s="193">
        <f t="shared" si="72"/>
        <v>2.7000000000000001E-3</v>
      </c>
      <c r="S805" s="193">
        <v>0</v>
      </c>
      <c r="T805" s="194">
        <f t="shared" si="73"/>
        <v>0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195" t="s">
        <v>349</v>
      </c>
      <c r="AT805" s="195" t="s">
        <v>158</v>
      </c>
      <c r="AU805" s="195" t="s">
        <v>148</v>
      </c>
      <c r="AY805" s="17" t="s">
        <v>140</v>
      </c>
      <c r="BE805" s="196">
        <f t="shared" si="74"/>
        <v>0</v>
      </c>
      <c r="BF805" s="196">
        <f t="shared" si="75"/>
        <v>0</v>
      </c>
      <c r="BG805" s="196">
        <f t="shared" si="76"/>
        <v>0</v>
      </c>
      <c r="BH805" s="196">
        <f t="shared" si="77"/>
        <v>0</v>
      </c>
      <c r="BI805" s="196">
        <f t="shared" si="78"/>
        <v>0</v>
      </c>
      <c r="BJ805" s="17" t="s">
        <v>148</v>
      </c>
      <c r="BK805" s="196">
        <f t="shared" si="79"/>
        <v>0</v>
      </c>
      <c r="BL805" s="17" t="s">
        <v>262</v>
      </c>
      <c r="BM805" s="195" t="s">
        <v>1276</v>
      </c>
    </row>
    <row r="806" spans="1:65" s="2" customFormat="1" ht="16.5" customHeight="1">
      <c r="A806" s="34"/>
      <c r="B806" s="35"/>
      <c r="C806" s="183" t="s">
        <v>1277</v>
      </c>
      <c r="D806" s="183" t="s">
        <v>143</v>
      </c>
      <c r="E806" s="184" t="s">
        <v>1278</v>
      </c>
      <c r="F806" s="185" t="s">
        <v>1279</v>
      </c>
      <c r="G806" s="186" t="s">
        <v>279</v>
      </c>
      <c r="H806" s="187">
        <v>7</v>
      </c>
      <c r="I806" s="188"/>
      <c r="J806" s="189">
        <f t="shared" si="70"/>
        <v>0</v>
      </c>
      <c r="K806" s="190"/>
      <c r="L806" s="39"/>
      <c r="M806" s="191" t="s">
        <v>1</v>
      </c>
      <c r="N806" s="192" t="s">
        <v>39</v>
      </c>
      <c r="O806" s="71"/>
      <c r="P806" s="193">
        <f t="shared" si="71"/>
        <v>0</v>
      </c>
      <c r="Q806" s="193">
        <v>0</v>
      </c>
      <c r="R806" s="193">
        <f t="shared" si="72"/>
        <v>0</v>
      </c>
      <c r="S806" s="193">
        <v>0</v>
      </c>
      <c r="T806" s="194">
        <f t="shared" si="73"/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95" t="s">
        <v>262</v>
      </c>
      <c r="AT806" s="195" t="s">
        <v>143</v>
      </c>
      <c r="AU806" s="195" t="s">
        <v>148</v>
      </c>
      <c r="AY806" s="17" t="s">
        <v>140</v>
      </c>
      <c r="BE806" s="196">
        <f t="shared" si="74"/>
        <v>0</v>
      </c>
      <c r="BF806" s="196">
        <f t="shared" si="75"/>
        <v>0</v>
      </c>
      <c r="BG806" s="196">
        <f t="shared" si="76"/>
        <v>0</v>
      </c>
      <c r="BH806" s="196">
        <f t="shared" si="77"/>
        <v>0</v>
      </c>
      <c r="BI806" s="196">
        <f t="shared" si="78"/>
        <v>0</v>
      </c>
      <c r="BJ806" s="17" t="s">
        <v>148</v>
      </c>
      <c r="BK806" s="196">
        <f t="shared" si="79"/>
        <v>0</v>
      </c>
      <c r="BL806" s="17" t="s">
        <v>262</v>
      </c>
      <c r="BM806" s="195" t="s">
        <v>1280</v>
      </c>
    </row>
    <row r="807" spans="1:65" s="2" customFormat="1" ht="16.5" customHeight="1">
      <c r="A807" s="34"/>
      <c r="B807" s="35"/>
      <c r="C807" s="219" t="s">
        <v>1281</v>
      </c>
      <c r="D807" s="219" t="s">
        <v>158</v>
      </c>
      <c r="E807" s="220" t="s">
        <v>1282</v>
      </c>
      <c r="F807" s="221" t="s">
        <v>1283</v>
      </c>
      <c r="G807" s="222" t="s">
        <v>279</v>
      </c>
      <c r="H807" s="223">
        <v>7</v>
      </c>
      <c r="I807" s="224"/>
      <c r="J807" s="225">
        <f t="shared" si="70"/>
        <v>0</v>
      </c>
      <c r="K807" s="226"/>
      <c r="L807" s="227"/>
      <c r="M807" s="228" t="s">
        <v>1</v>
      </c>
      <c r="N807" s="229" t="s">
        <v>39</v>
      </c>
      <c r="O807" s="71"/>
      <c r="P807" s="193">
        <f t="shared" si="71"/>
        <v>0</v>
      </c>
      <c r="Q807" s="193">
        <v>2.3000000000000001E-4</v>
      </c>
      <c r="R807" s="193">
        <f t="shared" si="72"/>
        <v>1.6100000000000001E-3</v>
      </c>
      <c r="S807" s="193">
        <v>0</v>
      </c>
      <c r="T807" s="194">
        <f t="shared" si="73"/>
        <v>0</v>
      </c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R807" s="195" t="s">
        <v>349</v>
      </c>
      <c r="AT807" s="195" t="s">
        <v>158</v>
      </c>
      <c r="AU807" s="195" t="s">
        <v>148</v>
      </c>
      <c r="AY807" s="17" t="s">
        <v>140</v>
      </c>
      <c r="BE807" s="196">
        <f t="shared" si="74"/>
        <v>0</v>
      </c>
      <c r="BF807" s="196">
        <f t="shared" si="75"/>
        <v>0</v>
      </c>
      <c r="BG807" s="196">
        <f t="shared" si="76"/>
        <v>0</v>
      </c>
      <c r="BH807" s="196">
        <f t="shared" si="77"/>
        <v>0</v>
      </c>
      <c r="BI807" s="196">
        <f t="shared" si="78"/>
        <v>0</v>
      </c>
      <c r="BJ807" s="17" t="s">
        <v>148</v>
      </c>
      <c r="BK807" s="196">
        <f t="shared" si="79"/>
        <v>0</v>
      </c>
      <c r="BL807" s="17" t="s">
        <v>262</v>
      </c>
      <c r="BM807" s="195" t="s">
        <v>1284</v>
      </c>
    </row>
    <row r="808" spans="1:65" s="2" customFormat="1" ht="24.2" customHeight="1">
      <c r="A808" s="34"/>
      <c r="B808" s="35"/>
      <c r="C808" s="183" t="s">
        <v>1285</v>
      </c>
      <c r="D808" s="183" t="s">
        <v>143</v>
      </c>
      <c r="E808" s="184" t="s">
        <v>1286</v>
      </c>
      <c r="F808" s="185" t="s">
        <v>1287</v>
      </c>
      <c r="G808" s="186" t="s">
        <v>279</v>
      </c>
      <c r="H808" s="187">
        <v>1</v>
      </c>
      <c r="I808" s="188"/>
      <c r="J808" s="189">
        <f t="shared" si="70"/>
        <v>0</v>
      </c>
      <c r="K808" s="190"/>
      <c r="L808" s="39"/>
      <c r="M808" s="191" t="s">
        <v>1</v>
      </c>
      <c r="N808" s="192" t="s">
        <v>39</v>
      </c>
      <c r="O808" s="71"/>
      <c r="P808" s="193">
        <f t="shared" si="71"/>
        <v>0</v>
      </c>
      <c r="Q808" s="193">
        <v>0</v>
      </c>
      <c r="R808" s="193">
        <f t="shared" si="72"/>
        <v>0</v>
      </c>
      <c r="S808" s="193">
        <v>0</v>
      </c>
      <c r="T808" s="194">
        <f t="shared" si="73"/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195" t="s">
        <v>262</v>
      </c>
      <c r="AT808" s="195" t="s">
        <v>143</v>
      </c>
      <c r="AU808" s="195" t="s">
        <v>148</v>
      </c>
      <c r="AY808" s="17" t="s">
        <v>140</v>
      </c>
      <c r="BE808" s="196">
        <f t="shared" si="74"/>
        <v>0</v>
      </c>
      <c r="BF808" s="196">
        <f t="shared" si="75"/>
        <v>0</v>
      </c>
      <c r="BG808" s="196">
        <f t="shared" si="76"/>
        <v>0</v>
      </c>
      <c r="BH808" s="196">
        <f t="shared" si="77"/>
        <v>0</v>
      </c>
      <c r="BI808" s="196">
        <f t="shared" si="78"/>
        <v>0</v>
      </c>
      <c r="BJ808" s="17" t="s">
        <v>148</v>
      </c>
      <c r="BK808" s="196">
        <f t="shared" si="79"/>
        <v>0</v>
      </c>
      <c r="BL808" s="17" t="s">
        <v>262</v>
      </c>
      <c r="BM808" s="195" t="s">
        <v>1288</v>
      </c>
    </row>
    <row r="809" spans="1:65" s="2" customFormat="1" ht="33" customHeight="1">
      <c r="A809" s="34"/>
      <c r="B809" s="35"/>
      <c r="C809" s="183" t="s">
        <v>1289</v>
      </c>
      <c r="D809" s="183" t="s">
        <v>143</v>
      </c>
      <c r="E809" s="184" t="s">
        <v>1290</v>
      </c>
      <c r="F809" s="185" t="s">
        <v>1291</v>
      </c>
      <c r="G809" s="186" t="s">
        <v>146</v>
      </c>
      <c r="H809" s="187">
        <v>3.9E-2</v>
      </c>
      <c r="I809" s="188"/>
      <c r="J809" s="189">
        <f t="shared" si="70"/>
        <v>0</v>
      </c>
      <c r="K809" s="190"/>
      <c r="L809" s="39"/>
      <c r="M809" s="191" t="s">
        <v>1</v>
      </c>
      <c r="N809" s="192" t="s">
        <v>39</v>
      </c>
      <c r="O809" s="71"/>
      <c r="P809" s="193">
        <f t="shared" si="71"/>
        <v>0</v>
      </c>
      <c r="Q809" s="193">
        <v>0</v>
      </c>
      <c r="R809" s="193">
        <f t="shared" si="72"/>
        <v>0</v>
      </c>
      <c r="S809" s="193">
        <v>0</v>
      </c>
      <c r="T809" s="194">
        <f t="shared" si="73"/>
        <v>0</v>
      </c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R809" s="195" t="s">
        <v>262</v>
      </c>
      <c r="AT809" s="195" t="s">
        <v>143</v>
      </c>
      <c r="AU809" s="195" t="s">
        <v>148</v>
      </c>
      <c r="AY809" s="17" t="s">
        <v>140</v>
      </c>
      <c r="BE809" s="196">
        <f t="shared" si="74"/>
        <v>0</v>
      </c>
      <c r="BF809" s="196">
        <f t="shared" si="75"/>
        <v>0</v>
      </c>
      <c r="BG809" s="196">
        <f t="shared" si="76"/>
        <v>0</v>
      </c>
      <c r="BH809" s="196">
        <f t="shared" si="77"/>
        <v>0</v>
      </c>
      <c r="BI809" s="196">
        <f t="shared" si="78"/>
        <v>0</v>
      </c>
      <c r="BJ809" s="17" t="s">
        <v>148</v>
      </c>
      <c r="BK809" s="196">
        <f t="shared" si="79"/>
        <v>0</v>
      </c>
      <c r="BL809" s="17" t="s">
        <v>262</v>
      </c>
      <c r="BM809" s="195" t="s">
        <v>1292</v>
      </c>
    </row>
    <row r="810" spans="1:65" s="2" customFormat="1" ht="24.2" customHeight="1">
      <c r="A810" s="34"/>
      <c r="B810" s="35"/>
      <c r="C810" s="183" t="s">
        <v>1293</v>
      </c>
      <c r="D810" s="183" t="s">
        <v>143</v>
      </c>
      <c r="E810" s="184" t="s">
        <v>1294</v>
      </c>
      <c r="F810" s="185" t="s">
        <v>1295</v>
      </c>
      <c r="G810" s="186" t="s">
        <v>146</v>
      </c>
      <c r="H810" s="187">
        <v>3.9E-2</v>
      </c>
      <c r="I810" s="188"/>
      <c r="J810" s="189">
        <f t="shared" si="70"/>
        <v>0</v>
      </c>
      <c r="K810" s="190"/>
      <c r="L810" s="39"/>
      <c r="M810" s="191" t="s">
        <v>1</v>
      </c>
      <c r="N810" s="192" t="s">
        <v>39</v>
      </c>
      <c r="O810" s="71"/>
      <c r="P810" s="193">
        <f t="shared" si="71"/>
        <v>0</v>
      </c>
      <c r="Q810" s="193">
        <v>0</v>
      </c>
      <c r="R810" s="193">
        <f t="shared" si="72"/>
        <v>0</v>
      </c>
      <c r="S810" s="193">
        <v>0</v>
      </c>
      <c r="T810" s="194">
        <f t="shared" si="73"/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95" t="s">
        <v>262</v>
      </c>
      <c r="AT810" s="195" t="s">
        <v>143</v>
      </c>
      <c r="AU810" s="195" t="s">
        <v>148</v>
      </c>
      <c r="AY810" s="17" t="s">
        <v>140</v>
      </c>
      <c r="BE810" s="196">
        <f t="shared" si="74"/>
        <v>0</v>
      </c>
      <c r="BF810" s="196">
        <f t="shared" si="75"/>
        <v>0</v>
      </c>
      <c r="BG810" s="196">
        <f t="shared" si="76"/>
        <v>0</v>
      </c>
      <c r="BH810" s="196">
        <f t="shared" si="77"/>
        <v>0</v>
      </c>
      <c r="BI810" s="196">
        <f t="shared" si="78"/>
        <v>0</v>
      </c>
      <c r="BJ810" s="17" t="s">
        <v>148</v>
      </c>
      <c r="BK810" s="196">
        <f t="shared" si="79"/>
        <v>0</v>
      </c>
      <c r="BL810" s="17" t="s">
        <v>262</v>
      </c>
      <c r="BM810" s="195" t="s">
        <v>1296</v>
      </c>
    </row>
    <row r="811" spans="1:65" s="12" customFormat="1" ht="22.9" customHeight="1">
      <c r="B811" s="167"/>
      <c r="C811" s="168"/>
      <c r="D811" s="169" t="s">
        <v>72</v>
      </c>
      <c r="E811" s="181" t="s">
        <v>1297</v>
      </c>
      <c r="F811" s="181" t="s">
        <v>1298</v>
      </c>
      <c r="G811" s="168"/>
      <c r="H811" s="168"/>
      <c r="I811" s="171"/>
      <c r="J811" s="182">
        <f>BK811</f>
        <v>0</v>
      </c>
      <c r="K811" s="168"/>
      <c r="L811" s="173"/>
      <c r="M811" s="174"/>
      <c r="N811" s="175"/>
      <c r="O811" s="175"/>
      <c r="P811" s="176">
        <f>SUM(P812:P827)</f>
        <v>0</v>
      </c>
      <c r="Q811" s="175"/>
      <c r="R811" s="176">
        <f>SUM(R812:R827)</f>
        <v>2.6700000000000001E-3</v>
      </c>
      <c r="S811" s="175"/>
      <c r="T811" s="177">
        <f>SUM(T812:T827)</f>
        <v>2.9999999999999997E-4</v>
      </c>
      <c r="AR811" s="178" t="s">
        <v>148</v>
      </c>
      <c r="AT811" s="179" t="s">
        <v>72</v>
      </c>
      <c r="AU811" s="179" t="s">
        <v>81</v>
      </c>
      <c r="AY811" s="178" t="s">
        <v>140</v>
      </c>
      <c r="BK811" s="180">
        <f>SUM(BK812:BK827)</f>
        <v>0</v>
      </c>
    </row>
    <row r="812" spans="1:65" s="2" customFormat="1" ht="24.2" customHeight="1">
      <c r="A812" s="34"/>
      <c r="B812" s="35"/>
      <c r="C812" s="183" t="s">
        <v>1299</v>
      </c>
      <c r="D812" s="183" t="s">
        <v>143</v>
      </c>
      <c r="E812" s="184" t="s">
        <v>1300</v>
      </c>
      <c r="F812" s="185" t="s">
        <v>1301</v>
      </c>
      <c r="G812" s="186" t="s">
        <v>1088</v>
      </c>
      <c r="H812" s="187">
        <v>5</v>
      </c>
      <c r="I812" s="188"/>
      <c r="J812" s="189">
        <f t="shared" ref="J812:J818" si="80">ROUND(I812*H812,2)</f>
        <v>0</v>
      </c>
      <c r="K812" s="190"/>
      <c r="L812" s="39"/>
      <c r="M812" s="191" t="s">
        <v>1</v>
      </c>
      <c r="N812" s="192" t="s">
        <v>39</v>
      </c>
      <c r="O812" s="71"/>
      <c r="P812" s="193">
        <f t="shared" ref="P812:P818" si="81">O812*H812</f>
        <v>0</v>
      </c>
      <c r="Q812" s="193">
        <v>0</v>
      </c>
      <c r="R812" s="193">
        <f t="shared" ref="R812:R818" si="82">Q812*H812</f>
        <v>0</v>
      </c>
      <c r="S812" s="193">
        <v>0</v>
      </c>
      <c r="T812" s="194">
        <f t="shared" ref="T812:T818" si="83"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195" t="s">
        <v>262</v>
      </c>
      <c r="AT812" s="195" t="s">
        <v>143</v>
      </c>
      <c r="AU812" s="195" t="s">
        <v>148</v>
      </c>
      <c r="AY812" s="17" t="s">
        <v>140</v>
      </c>
      <c r="BE812" s="196">
        <f t="shared" ref="BE812:BE818" si="84">IF(N812="základní",J812,0)</f>
        <v>0</v>
      </c>
      <c r="BF812" s="196">
        <f t="shared" ref="BF812:BF818" si="85">IF(N812="snížená",J812,0)</f>
        <v>0</v>
      </c>
      <c r="BG812" s="196">
        <f t="shared" ref="BG812:BG818" si="86">IF(N812="zákl. přenesená",J812,0)</f>
        <v>0</v>
      </c>
      <c r="BH812" s="196">
        <f t="shared" ref="BH812:BH818" si="87">IF(N812="sníž. přenesená",J812,0)</f>
        <v>0</v>
      </c>
      <c r="BI812" s="196">
        <f t="shared" ref="BI812:BI818" si="88">IF(N812="nulová",J812,0)</f>
        <v>0</v>
      </c>
      <c r="BJ812" s="17" t="s">
        <v>148</v>
      </c>
      <c r="BK812" s="196">
        <f t="shared" ref="BK812:BK818" si="89">ROUND(I812*H812,2)</f>
        <v>0</v>
      </c>
      <c r="BL812" s="17" t="s">
        <v>262</v>
      </c>
      <c r="BM812" s="195" t="s">
        <v>1302</v>
      </c>
    </row>
    <row r="813" spans="1:65" s="2" customFormat="1" ht="24.2" customHeight="1">
      <c r="A813" s="34"/>
      <c r="B813" s="35"/>
      <c r="C813" s="183" t="s">
        <v>1303</v>
      </c>
      <c r="D813" s="183" t="s">
        <v>143</v>
      </c>
      <c r="E813" s="184" t="s">
        <v>1304</v>
      </c>
      <c r="F813" s="185" t="s">
        <v>1305</v>
      </c>
      <c r="G813" s="186" t="s">
        <v>279</v>
      </c>
      <c r="H813" s="187">
        <v>5</v>
      </c>
      <c r="I813" s="188"/>
      <c r="J813" s="189">
        <f t="shared" si="80"/>
        <v>0</v>
      </c>
      <c r="K813" s="190"/>
      <c r="L813" s="39"/>
      <c r="M813" s="191" t="s">
        <v>1</v>
      </c>
      <c r="N813" s="192" t="s">
        <v>39</v>
      </c>
      <c r="O813" s="71"/>
      <c r="P813" s="193">
        <f t="shared" si="81"/>
        <v>0</v>
      </c>
      <c r="Q813" s="193">
        <v>0</v>
      </c>
      <c r="R813" s="193">
        <f t="shared" si="82"/>
        <v>0</v>
      </c>
      <c r="S813" s="193">
        <v>0</v>
      </c>
      <c r="T813" s="194">
        <f t="shared" si="83"/>
        <v>0</v>
      </c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R813" s="195" t="s">
        <v>262</v>
      </c>
      <c r="AT813" s="195" t="s">
        <v>143</v>
      </c>
      <c r="AU813" s="195" t="s">
        <v>148</v>
      </c>
      <c r="AY813" s="17" t="s">
        <v>140</v>
      </c>
      <c r="BE813" s="196">
        <f t="shared" si="84"/>
        <v>0</v>
      </c>
      <c r="BF813" s="196">
        <f t="shared" si="85"/>
        <v>0</v>
      </c>
      <c r="BG813" s="196">
        <f t="shared" si="86"/>
        <v>0</v>
      </c>
      <c r="BH813" s="196">
        <f t="shared" si="87"/>
        <v>0</v>
      </c>
      <c r="BI813" s="196">
        <f t="shared" si="88"/>
        <v>0</v>
      </c>
      <c r="BJ813" s="17" t="s">
        <v>148</v>
      </c>
      <c r="BK813" s="196">
        <f t="shared" si="89"/>
        <v>0</v>
      </c>
      <c r="BL813" s="17" t="s">
        <v>262</v>
      </c>
      <c r="BM813" s="195" t="s">
        <v>1306</v>
      </c>
    </row>
    <row r="814" spans="1:65" s="2" customFormat="1" ht="24.2" customHeight="1">
      <c r="A814" s="34"/>
      <c r="B814" s="35"/>
      <c r="C814" s="219" t="s">
        <v>1307</v>
      </c>
      <c r="D814" s="219" t="s">
        <v>158</v>
      </c>
      <c r="E814" s="220" t="s">
        <v>1308</v>
      </c>
      <c r="F814" s="221" t="s">
        <v>1309</v>
      </c>
      <c r="G814" s="222" t="s">
        <v>279</v>
      </c>
      <c r="H814" s="223">
        <v>5</v>
      </c>
      <c r="I814" s="224"/>
      <c r="J814" s="225">
        <f t="shared" si="80"/>
        <v>0</v>
      </c>
      <c r="K814" s="226"/>
      <c r="L814" s="227"/>
      <c r="M814" s="228" t="s">
        <v>1</v>
      </c>
      <c r="N814" s="229" t="s">
        <v>39</v>
      </c>
      <c r="O814" s="71"/>
      <c r="P814" s="193">
        <f t="shared" si="81"/>
        <v>0</v>
      </c>
      <c r="Q814" s="193">
        <v>4.0000000000000003E-5</v>
      </c>
      <c r="R814" s="193">
        <f t="shared" si="82"/>
        <v>2.0000000000000001E-4</v>
      </c>
      <c r="S814" s="193">
        <v>0</v>
      </c>
      <c r="T814" s="194">
        <f t="shared" si="83"/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95" t="s">
        <v>349</v>
      </c>
      <c r="AT814" s="195" t="s">
        <v>158</v>
      </c>
      <c r="AU814" s="195" t="s">
        <v>148</v>
      </c>
      <c r="AY814" s="17" t="s">
        <v>140</v>
      </c>
      <c r="BE814" s="196">
        <f t="shared" si="84"/>
        <v>0</v>
      </c>
      <c r="BF814" s="196">
        <f t="shared" si="85"/>
        <v>0</v>
      </c>
      <c r="BG814" s="196">
        <f t="shared" si="86"/>
        <v>0</v>
      </c>
      <c r="BH814" s="196">
        <f t="shared" si="87"/>
        <v>0</v>
      </c>
      <c r="BI814" s="196">
        <f t="shared" si="88"/>
        <v>0</v>
      </c>
      <c r="BJ814" s="17" t="s">
        <v>148</v>
      </c>
      <c r="BK814" s="196">
        <f t="shared" si="89"/>
        <v>0</v>
      </c>
      <c r="BL814" s="17" t="s">
        <v>262</v>
      </c>
      <c r="BM814" s="195" t="s">
        <v>1310</v>
      </c>
    </row>
    <row r="815" spans="1:65" s="2" customFormat="1" ht="24.2" customHeight="1">
      <c r="A815" s="34"/>
      <c r="B815" s="35"/>
      <c r="C815" s="183" t="s">
        <v>1311</v>
      </c>
      <c r="D815" s="183" t="s">
        <v>143</v>
      </c>
      <c r="E815" s="184" t="s">
        <v>1304</v>
      </c>
      <c r="F815" s="185" t="s">
        <v>1305</v>
      </c>
      <c r="G815" s="186" t="s">
        <v>279</v>
      </c>
      <c r="H815" s="187">
        <v>1</v>
      </c>
      <c r="I815" s="188"/>
      <c r="J815" s="189">
        <f t="shared" si="80"/>
        <v>0</v>
      </c>
      <c r="K815" s="190"/>
      <c r="L815" s="39"/>
      <c r="M815" s="191" t="s">
        <v>1</v>
      </c>
      <c r="N815" s="192" t="s">
        <v>39</v>
      </c>
      <c r="O815" s="71"/>
      <c r="P815" s="193">
        <f t="shared" si="81"/>
        <v>0</v>
      </c>
      <c r="Q815" s="193">
        <v>0</v>
      </c>
      <c r="R815" s="193">
        <f t="shared" si="82"/>
        <v>0</v>
      </c>
      <c r="S815" s="193">
        <v>0</v>
      </c>
      <c r="T815" s="194">
        <f t="shared" si="83"/>
        <v>0</v>
      </c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R815" s="195" t="s">
        <v>262</v>
      </c>
      <c r="AT815" s="195" t="s">
        <v>143</v>
      </c>
      <c r="AU815" s="195" t="s">
        <v>148</v>
      </c>
      <c r="AY815" s="17" t="s">
        <v>140</v>
      </c>
      <c r="BE815" s="196">
        <f t="shared" si="84"/>
        <v>0</v>
      </c>
      <c r="BF815" s="196">
        <f t="shared" si="85"/>
        <v>0</v>
      </c>
      <c r="BG815" s="196">
        <f t="shared" si="86"/>
        <v>0</v>
      </c>
      <c r="BH815" s="196">
        <f t="shared" si="87"/>
        <v>0</v>
      </c>
      <c r="BI815" s="196">
        <f t="shared" si="88"/>
        <v>0</v>
      </c>
      <c r="BJ815" s="17" t="s">
        <v>148</v>
      </c>
      <c r="BK815" s="196">
        <f t="shared" si="89"/>
        <v>0</v>
      </c>
      <c r="BL815" s="17" t="s">
        <v>262</v>
      </c>
      <c r="BM815" s="195" t="s">
        <v>1312</v>
      </c>
    </row>
    <row r="816" spans="1:65" s="2" customFormat="1" ht="24.2" customHeight="1">
      <c r="A816" s="34"/>
      <c r="B816" s="35"/>
      <c r="C816" s="219" t="s">
        <v>1313</v>
      </c>
      <c r="D816" s="219" t="s">
        <v>158</v>
      </c>
      <c r="E816" s="220" t="s">
        <v>1314</v>
      </c>
      <c r="F816" s="221" t="s">
        <v>1315</v>
      </c>
      <c r="G816" s="222" t="s">
        <v>279</v>
      </c>
      <c r="H816" s="223">
        <v>1</v>
      </c>
      <c r="I816" s="224"/>
      <c r="J816" s="225">
        <f t="shared" si="80"/>
        <v>0</v>
      </c>
      <c r="K816" s="226"/>
      <c r="L816" s="227"/>
      <c r="M816" s="228" t="s">
        <v>1</v>
      </c>
      <c r="N816" s="229" t="s">
        <v>39</v>
      </c>
      <c r="O816" s="71"/>
      <c r="P816" s="193">
        <f t="shared" si="81"/>
        <v>0</v>
      </c>
      <c r="Q816" s="193">
        <v>1.01E-3</v>
      </c>
      <c r="R816" s="193">
        <f t="shared" si="82"/>
        <v>1.01E-3</v>
      </c>
      <c r="S816" s="193">
        <v>0</v>
      </c>
      <c r="T816" s="194">
        <f t="shared" si="83"/>
        <v>0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195" t="s">
        <v>349</v>
      </c>
      <c r="AT816" s="195" t="s">
        <v>158</v>
      </c>
      <c r="AU816" s="195" t="s">
        <v>148</v>
      </c>
      <c r="AY816" s="17" t="s">
        <v>140</v>
      </c>
      <c r="BE816" s="196">
        <f t="shared" si="84"/>
        <v>0</v>
      </c>
      <c r="BF816" s="196">
        <f t="shared" si="85"/>
        <v>0</v>
      </c>
      <c r="BG816" s="196">
        <f t="shared" si="86"/>
        <v>0</v>
      </c>
      <c r="BH816" s="196">
        <f t="shared" si="87"/>
        <v>0</v>
      </c>
      <c r="BI816" s="196">
        <f t="shared" si="88"/>
        <v>0</v>
      </c>
      <c r="BJ816" s="17" t="s">
        <v>148</v>
      </c>
      <c r="BK816" s="196">
        <f t="shared" si="89"/>
        <v>0</v>
      </c>
      <c r="BL816" s="17" t="s">
        <v>262</v>
      </c>
      <c r="BM816" s="195" t="s">
        <v>1316</v>
      </c>
    </row>
    <row r="817" spans="1:65" s="2" customFormat="1" ht="21.75" customHeight="1">
      <c r="A817" s="34"/>
      <c r="B817" s="35"/>
      <c r="C817" s="183" t="s">
        <v>1317</v>
      </c>
      <c r="D817" s="183" t="s">
        <v>143</v>
      </c>
      <c r="E817" s="184" t="s">
        <v>1318</v>
      </c>
      <c r="F817" s="185" t="s">
        <v>1319</v>
      </c>
      <c r="G817" s="186" t="s">
        <v>249</v>
      </c>
      <c r="H817" s="187">
        <v>20</v>
      </c>
      <c r="I817" s="188"/>
      <c r="J817" s="189">
        <f t="shared" si="80"/>
        <v>0</v>
      </c>
      <c r="K817" s="190"/>
      <c r="L817" s="39"/>
      <c r="M817" s="191" t="s">
        <v>1</v>
      </c>
      <c r="N817" s="192" t="s">
        <v>39</v>
      </c>
      <c r="O817" s="71"/>
      <c r="P817" s="193">
        <f t="shared" si="81"/>
        <v>0</v>
      </c>
      <c r="Q817" s="193">
        <v>0</v>
      </c>
      <c r="R817" s="193">
        <f t="shared" si="82"/>
        <v>0</v>
      </c>
      <c r="S817" s="193">
        <v>0</v>
      </c>
      <c r="T817" s="194">
        <f t="shared" si="83"/>
        <v>0</v>
      </c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R817" s="195" t="s">
        <v>262</v>
      </c>
      <c r="AT817" s="195" t="s">
        <v>143</v>
      </c>
      <c r="AU817" s="195" t="s">
        <v>148</v>
      </c>
      <c r="AY817" s="17" t="s">
        <v>140</v>
      </c>
      <c r="BE817" s="196">
        <f t="shared" si="84"/>
        <v>0</v>
      </c>
      <c r="BF817" s="196">
        <f t="shared" si="85"/>
        <v>0</v>
      </c>
      <c r="BG817" s="196">
        <f t="shared" si="86"/>
        <v>0</v>
      </c>
      <c r="BH817" s="196">
        <f t="shared" si="87"/>
        <v>0</v>
      </c>
      <c r="BI817" s="196">
        <f t="shared" si="88"/>
        <v>0</v>
      </c>
      <c r="BJ817" s="17" t="s">
        <v>148</v>
      </c>
      <c r="BK817" s="196">
        <f t="shared" si="89"/>
        <v>0</v>
      </c>
      <c r="BL817" s="17" t="s">
        <v>262</v>
      </c>
      <c r="BM817" s="195" t="s">
        <v>1320</v>
      </c>
    </row>
    <row r="818" spans="1:65" s="2" customFormat="1" ht="37.9" customHeight="1">
      <c r="A818" s="34"/>
      <c r="B818" s="35"/>
      <c r="C818" s="219" t="s">
        <v>1321</v>
      </c>
      <c r="D818" s="219" t="s">
        <v>158</v>
      </c>
      <c r="E818" s="220" t="s">
        <v>1322</v>
      </c>
      <c r="F818" s="221" t="s">
        <v>1323</v>
      </c>
      <c r="G818" s="222" t="s">
        <v>249</v>
      </c>
      <c r="H818" s="223">
        <v>24</v>
      </c>
      <c r="I818" s="224"/>
      <c r="J818" s="225">
        <f t="shared" si="80"/>
        <v>0</v>
      </c>
      <c r="K818" s="226"/>
      <c r="L818" s="227"/>
      <c r="M818" s="228" t="s">
        <v>1</v>
      </c>
      <c r="N818" s="229" t="s">
        <v>39</v>
      </c>
      <c r="O818" s="71"/>
      <c r="P818" s="193">
        <f t="shared" si="81"/>
        <v>0</v>
      </c>
      <c r="Q818" s="193">
        <v>4.0000000000000003E-5</v>
      </c>
      <c r="R818" s="193">
        <f t="shared" si="82"/>
        <v>9.6000000000000013E-4</v>
      </c>
      <c r="S818" s="193">
        <v>0</v>
      </c>
      <c r="T818" s="194">
        <f t="shared" si="83"/>
        <v>0</v>
      </c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R818" s="195" t="s">
        <v>349</v>
      </c>
      <c r="AT818" s="195" t="s">
        <v>158</v>
      </c>
      <c r="AU818" s="195" t="s">
        <v>148</v>
      </c>
      <c r="AY818" s="17" t="s">
        <v>140</v>
      </c>
      <c r="BE818" s="196">
        <f t="shared" si="84"/>
        <v>0</v>
      </c>
      <c r="BF818" s="196">
        <f t="shared" si="85"/>
        <v>0</v>
      </c>
      <c r="BG818" s="196">
        <f t="shared" si="86"/>
        <v>0</v>
      </c>
      <c r="BH818" s="196">
        <f t="shared" si="87"/>
        <v>0</v>
      </c>
      <c r="BI818" s="196">
        <f t="shared" si="88"/>
        <v>0</v>
      </c>
      <c r="BJ818" s="17" t="s">
        <v>148</v>
      </c>
      <c r="BK818" s="196">
        <f t="shared" si="89"/>
        <v>0</v>
      </c>
      <c r="BL818" s="17" t="s">
        <v>262</v>
      </c>
      <c r="BM818" s="195" t="s">
        <v>1324</v>
      </c>
    </row>
    <row r="819" spans="1:65" s="14" customFormat="1" ht="11.25">
      <c r="B819" s="208"/>
      <c r="C819" s="209"/>
      <c r="D819" s="199" t="s">
        <v>150</v>
      </c>
      <c r="E819" s="209"/>
      <c r="F819" s="211" t="s">
        <v>1325</v>
      </c>
      <c r="G819" s="209"/>
      <c r="H819" s="212">
        <v>24</v>
      </c>
      <c r="I819" s="213"/>
      <c r="J819" s="209"/>
      <c r="K819" s="209"/>
      <c r="L819" s="214"/>
      <c r="M819" s="215"/>
      <c r="N819" s="216"/>
      <c r="O819" s="216"/>
      <c r="P819" s="216"/>
      <c r="Q819" s="216"/>
      <c r="R819" s="216"/>
      <c r="S819" s="216"/>
      <c r="T819" s="217"/>
      <c r="AT819" s="218" t="s">
        <v>150</v>
      </c>
      <c r="AU819" s="218" t="s">
        <v>148</v>
      </c>
      <c r="AV819" s="14" t="s">
        <v>148</v>
      </c>
      <c r="AW819" s="14" t="s">
        <v>4</v>
      </c>
      <c r="AX819" s="14" t="s">
        <v>81</v>
      </c>
      <c r="AY819" s="218" t="s">
        <v>140</v>
      </c>
    </row>
    <row r="820" spans="1:65" s="2" customFormat="1" ht="21.75" customHeight="1">
      <c r="A820" s="34"/>
      <c r="B820" s="35"/>
      <c r="C820" s="183" t="s">
        <v>1326</v>
      </c>
      <c r="D820" s="183" t="s">
        <v>143</v>
      </c>
      <c r="E820" s="184" t="s">
        <v>1327</v>
      </c>
      <c r="F820" s="185" t="s">
        <v>1328</v>
      </c>
      <c r="G820" s="186" t="s">
        <v>279</v>
      </c>
      <c r="H820" s="187">
        <v>1</v>
      </c>
      <c r="I820" s="188"/>
      <c r="J820" s="189">
        <f>ROUND(I820*H820,2)</f>
        <v>0</v>
      </c>
      <c r="K820" s="190"/>
      <c r="L820" s="39"/>
      <c r="M820" s="191" t="s">
        <v>1</v>
      </c>
      <c r="N820" s="192" t="s">
        <v>39</v>
      </c>
      <c r="O820" s="71"/>
      <c r="P820" s="193">
        <f>O820*H820</f>
        <v>0</v>
      </c>
      <c r="Q820" s="193">
        <v>0</v>
      </c>
      <c r="R820" s="193">
        <f>Q820*H820</f>
        <v>0</v>
      </c>
      <c r="S820" s="193">
        <v>2.9999999999999997E-4</v>
      </c>
      <c r="T820" s="194">
        <f>S820*H820</f>
        <v>2.9999999999999997E-4</v>
      </c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R820" s="195" t="s">
        <v>262</v>
      </c>
      <c r="AT820" s="195" t="s">
        <v>143</v>
      </c>
      <c r="AU820" s="195" t="s">
        <v>148</v>
      </c>
      <c r="AY820" s="17" t="s">
        <v>140</v>
      </c>
      <c r="BE820" s="196">
        <f>IF(N820="základní",J820,0)</f>
        <v>0</v>
      </c>
      <c r="BF820" s="196">
        <f>IF(N820="snížená",J820,0)</f>
        <v>0</v>
      </c>
      <c r="BG820" s="196">
        <f>IF(N820="zákl. přenesená",J820,0)</f>
        <v>0</v>
      </c>
      <c r="BH820" s="196">
        <f>IF(N820="sníž. přenesená",J820,0)</f>
        <v>0</v>
      </c>
      <c r="BI820" s="196">
        <f>IF(N820="nulová",J820,0)</f>
        <v>0</v>
      </c>
      <c r="BJ820" s="17" t="s">
        <v>148</v>
      </c>
      <c r="BK820" s="196">
        <f>ROUND(I820*H820,2)</f>
        <v>0</v>
      </c>
      <c r="BL820" s="17" t="s">
        <v>262</v>
      </c>
      <c r="BM820" s="195" t="s">
        <v>1329</v>
      </c>
    </row>
    <row r="821" spans="1:65" s="2" customFormat="1" ht="16.5" customHeight="1">
      <c r="A821" s="34"/>
      <c r="B821" s="35"/>
      <c r="C821" s="183" t="s">
        <v>1330</v>
      </c>
      <c r="D821" s="183" t="s">
        <v>143</v>
      </c>
      <c r="E821" s="184" t="s">
        <v>1331</v>
      </c>
      <c r="F821" s="185" t="s">
        <v>1332</v>
      </c>
      <c r="G821" s="186" t="s">
        <v>279</v>
      </c>
      <c r="H821" s="187">
        <v>2</v>
      </c>
      <c r="I821" s="188"/>
      <c r="J821" s="189">
        <f>ROUND(I821*H821,2)</f>
        <v>0</v>
      </c>
      <c r="K821" s="190"/>
      <c r="L821" s="39"/>
      <c r="M821" s="191" t="s">
        <v>1</v>
      </c>
      <c r="N821" s="192" t="s">
        <v>39</v>
      </c>
      <c r="O821" s="71"/>
      <c r="P821" s="193">
        <f>O821*H821</f>
        <v>0</v>
      </c>
      <c r="Q821" s="193">
        <v>0</v>
      </c>
      <c r="R821" s="193">
        <f>Q821*H821</f>
        <v>0</v>
      </c>
      <c r="S821" s="193">
        <v>0</v>
      </c>
      <c r="T821" s="194">
        <f>S821*H821</f>
        <v>0</v>
      </c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R821" s="195" t="s">
        <v>262</v>
      </c>
      <c r="AT821" s="195" t="s">
        <v>143</v>
      </c>
      <c r="AU821" s="195" t="s">
        <v>148</v>
      </c>
      <c r="AY821" s="17" t="s">
        <v>140</v>
      </c>
      <c r="BE821" s="196">
        <f>IF(N821="základní",J821,0)</f>
        <v>0</v>
      </c>
      <c r="BF821" s="196">
        <f>IF(N821="snížená",J821,0)</f>
        <v>0</v>
      </c>
      <c r="BG821" s="196">
        <f>IF(N821="zákl. přenesená",J821,0)</f>
        <v>0</v>
      </c>
      <c r="BH821" s="196">
        <f>IF(N821="sníž. přenesená",J821,0)</f>
        <v>0</v>
      </c>
      <c r="BI821" s="196">
        <f>IF(N821="nulová",J821,0)</f>
        <v>0</v>
      </c>
      <c r="BJ821" s="17" t="s">
        <v>148</v>
      </c>
      <c r="BK821" s="196">
        <f>ROUND(I821*H821,2)</f>
        <v>0</v>
      </c>
      <c r="BL821" s="17" t="s">
        <v>262</v>
      </c>
      <c r="BM821" s="195" t="s">
        <v>1333</v>
      </c>
    </row>
    <row r="822" spans="1:65" s="13" customFormat="1" ht="11.25">
      <c r="B822" s="197"/>
      <c r="C822" s="198"/>
      <c r="D822" s="199" t="s">
        <v>150</v>
      </c>
      <c r="E822" s="200" t="s">
        <v>1</v>
      </c>
      <c r="F822" s="201" t="s">
        <v>1334</v>
      </c>
      <c r="G822" s="198"/>
      <c r="H822" s="200" t="s">
        <v>1</v>
      </c>
      <c r="I822" s="202"/>
      <c r="J822" s="198"/>
      <c r="K822" s="198"/>
      <c r="L822" s="203"/>
      <c r="M822" s="204"/>
      <c r="N822" s="205"/>
      <c r="O822" s="205"/>
      <c r="P822" s="205"/>
      <c r="Q822" s="205"/>
      <c r="R822" s="205"/>
      <c r="S822" s="205"/>
      <c r="T822" s="206"/>
      <c r="AT822" s="207" t="s">
        <v>150</v>
      </c>
      <c r="AU822" s="207" t="s">
        <v>148</v>
      </c>
      <c r="AV822" s="13" t="s">
        <v>81</v>
      </c>
      <c r="AW822" s="13" t="s">
        <v>31</v>
      </c>
      <c r="AX822" s="13" t="s">
        <v>73</v>
      </c>
      <c r="AY822" s="207" t="s">
        <v>140</v>
      </c>
    </row>
    <row r="823" spans="1:65" s="14" customFormat="1" ht="11.25">
      <c r="B823" s="208"/>
      <c r="C823" s="209"/>
      <c r="D823" s="199" t="s">
        <v>150</v>
      </c>
      <c r="E823" s="210" t="s">
        <v>1</v>
      </c>
      <c r="F823" s="211" t="s">
        <v>588</v>
      </c>
      <c r="G823" s="209"/>
      <c r="H823" s="212">
        <v>2</v>
      </c>
      <c r="I823" s="213"/>
      <c r="J823" s="209"/>
      <c r="K823" s="209"/>
      <c r="L823" s="214"/>
      <c r="M823" s="215"/>
      <c r="N823" s="216"/>
      <c r="O823" s="216"/>
      <c r="P823" s="216"/>
      <c r="Q823" s="216"/>
      <c r="R823" s="216"/>
      <c r="S823" s="216"/>
      <c r="T823" s="217"/>
      <c r="AT823" s="218" t="s">
        <v>150</v>
      </c>
      <c r="AU823" s="218" t="s">
        <v>148</v>
      </c>
      <c r="AV823" s="14" t="s">
        <v>148</v>
      </c>
      <c r="AW823" s="14" t="s">
        <v>31</v>
      </c>
      <c r="AX823" s="14" t="s">
        <v>81</v>
      </c>
      <c r="AY823" s="218" t="s">
        <v>140</v>
      </c>
    </row>
    <row r="824" spans="1:65" s="2" customFormat="1" ht="16.5" customHeight="1">
      <c r="A824" s="34"/>
      <c r="B824" s="35"/>
      <c r="C824" s="219" t="s">
        <v>1335</v>
      </c>
      <c r="D824" s="219" t="s">
        <v>158</v>
      </c>
      <c r="E824" s="220" t="s">
        <v>1336</v>
      </c>
      <c r="F824" s="221" t="s">
        <v>1337</v>
      </c>
      <c r="G824" s="222" t="s">
        <v>279</v>
      </c>
      <c r="H824" s="223">
        <v>2</v>
      </c>
      <c r="I824" s="224"/>
      <c r="J824" s="225">
        <f>ROUND(I824*H824,2)</f>
        <v>0</v>
      </c>
      <c r="K824" s="226"/>
      <c r="L824" s="227"/>
      <c r="M824" s="228" t="s">
        <v>1</v>
      </c>
      <c r="N824" s="229" t="s">
        <v>39</v>
      </c>
      <c r="O824" s="71"/>
      <c r="P824" s="193">
        <f>O824*H824</f>
        <v>0</v>
      </c>
      <c r="Q824" s="193">
        <v>1.3999999999999999E-4</v>
      </c>
      <c r="R824" s="193">
        <f>Q824*H824</f>
        <v>2.7999999999999998E-4</v>
      </c>
      <c r="S824" s="193">
        <v>0</v>
      </c>
      <c r="T824" s="194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195" t="s">
        <v>349</v>
      </c>
      <c r="AT824" s="195" t="s">
        <v>158</v>
      </c>
      <c r="AU824" s="195" t="s">
        <v>148</v>
      </c>
      <c r="AY824" s="17" t="s">
        <v>140</v>
      </c>
      <c r="BE824" s="196">
        <f>IF(N824="základní",J824,0)</f>
        <v>0</v>
      </c>
      <c r="BF824" s="196">
        <f>IF(N824="snížená",J824,0)</f>
        <v>0</v>
      </c>
      <c r="BG824" s="196">
        <f>IF(N824="zákl. přenesená",J824,0)</f>
        <v>0</v>
      </c>
      <c r="BH824" s="196">
        <f>IF(N824="sníž. přenesená",J824,0)</f>
        <v>0</v>
      </c>
      <c r="BI824" s="196">
        <f>IF(N824="nulová",J824,0)</f>
        <v>0</v>
      </c>
      <c r="BJ824" s="17" t="s">
        <v>148</v>
      </c>
      <c r="BK824" s="196">
        <f>ROUND(I824*H824,2)</f>
        <v>0</v>
      </c>
      <c r="BL824" s="17" t="s">
        <v>262</v>
      </c>
      <c r="BM824" s="195" t="s">
        <v>1338</v>
      </c>
    </row>
    <row r="825" spans="1:65" s="2" customFormat="1" ht="16.5" customHeight="1">
      <c r="A825" s="34"/>
      <c r="B825" s="35"/>
      <c r="C825" s="219" t="s">
        <v>1339</v>
      </c>
      <c r="D825" s="219" t="s">
        <v>158</v>
      </c>
      <c r="E825" s="220" t="s">
        <v>1340</v>
      </c>
      <c r="F825" s="221" t="s">
        <v>1341</v>
      </c>
      <c r="G825" s="222" t="s">
        <v>279</v>
      </c>
      <c r="H825" s="223">
        <v>2</v>
      </c>
      <c r="I825" s="224"/>
      <c r="J825" s="225">
        <f>ROUND(I825*H825,2)</f>
        <v>0</v>
      </c>
      <c r="K825" s="226"/>
      <c r="L825" s="227"/>
      <c r="M825" s="228" t="s">
        <v>1</v>
      </c>
      <c r="N825" s="229" t="s">
        <v>39</v>
      </c>
      <c r="O825" s="71"/>
      <c r="P825" s="193">
        <f>O825*H825</f>
        <v>0</v>
      </c>
      <c r="Q825" s="193">
        <v>1.1E-4</v>
      </c>
      <c r="R825" s="193">
        <f>Q825*H825</f>
        <v>2.2000000000000001E-4</v>
      </c>
      <c r="S825" s="193">
        <v>0</v>
      </c>
      <c r="T825" s="194">
        <f>S825*H825</f>
        <v>0</v>
      </c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R825" s="195" t="s">
        <v>349</v>
      </c>
      <c r="AT825" s="195" t="s">
        <v>158</v>
      </c>
      <c r="AU825" s="195" t="s">
        <v>148</v>
      </c>
      <c r="AY825" s="17" t="s">
        <v>140</v>
      </c>
      <c r="BE825" s="196">
        <f>IF(N825="základní",J825,0)</f>
        <v>0</v>
      </c>
      <c r="BF825" s="196">
        <f>IF(N825="snížená",J825,0)</f>
        <v>0</v>
      </c>
      <c r="BG825" s="196">
        <f>IF(N825="zákl. přenesená",J825,0)</f>
        <v>0</v>
      </c>
      <c r="BH825" s="196">
        <f>IF(N825="sníž. přenesená",J825,0)</f>
        <v>0</v>
      </c>
      <c r="BI825" s="196">
        <f>IF(N825="nulová",J825,0)</f>
        <v>0</v>
      </c>
      <c r="BJ825" s="17" t="s">
        <v>148</v>
      </c>
      <c r="BK825" s="196">
        <f>ROUND(I825*H825,2)</f>
        <v>0</v>
      </c>
      <c r="BL825" s="17" t="s">
        <v>262</v>
      </c>
      <c r="BM825" s="195" t="s">
        <v>1342</v>
      </c>
    </row>
    <row r="826" spans="1:65" s="2" customFormat="1" ht="24.2" customHeight="1">
      <c r="A826" s="34"/>
      <c r="B826" s="35"/>
      <c r="C826" s="183" t="s">
        <v>1343</v>
      </c>
      <c r="D826" s="183" t="s">
        <v>143</v>
      </c>
      <c r="E826" s="184" t="s">
        <v>1344</v>
      </c>
      <c r="F826" s="185" t="s">
        <v>1345</v>
      </c>
      <c r="G826" s="186" t="s">
        <v>146</v>
      </c>
      <c r="H826" s="187">
        <v>3.0000000000000001E-3</v>
      </c>
      <c r="I826" s="188"/>
      <c r="J826" s="189">
        <f>ROUND(I826*H826,2)</f>
        <v>0</v>
      </c>
      <c r="K826" s="190"/>
      <c r="L826" s="39"/>
      <c r="M826" s="191" t="s">
        <v>1</v>
      </c>
      <c r="N826" s="192" t="s">
        <v>39</v>
      </c>
      <c r="O826" s="71"/>
      <c r="P826" s="193">
        <f>O826*H826</f>
        <v>0</v>
      </c>
      <c r="Q826" s="193">
        <v>0</v>
      </c>
      <c r="R826" s="193">
        <f>Q826*H826</f>
        <v>0</v>
      </c>
      <c r="S826" s="193">
        <v>0</v>
      </c>
      <c r="T826" s="194">
        <f>S826*H826</f>
        <v>0</v>
      </c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R826" s="195" t="s">
        <v>262</v>
      </c>
      <c r="AT826" s="195" t="s">
        <v>143</v>
      </c>
      <c r="AU826" s="195" t="s">
        <v>148</v>
      </c>
      <c r="AY826" s="17" t="s">
        <v>140</v>
      </c>
      <c r="BE826" s="196">
        <f>IF(N826="základní",J826,0)</f>
        <v>0</v>
      </c>
      <c r="BF826" s="196">
        <f>IF(N826="snížená",J826,0)</f>
        <v>0</v>
      </c>
      <c r="BG826" s="196">
        <f>IF(N826="zákl. přenesená",J826,0)</f>
        <v>0</v>
      </c>
      <c r="BH826" s="196">
        <f>IF(N826="sníž. přenesená",J826,0)</f>
        <v>0</v>
      </c>
      <c r="BI826" s="196">
        <f>IF(N826="nulová",J826,0)</f>
        <v>0</v>
      </c>
      <c r="BJ826" s="17" t="s">
        <v>148</v>
      </c>
      <c r="BK826" s="196">
        <f>ROUND(I826*H826,2)</f>
        <v>0</v>
      </c>
      <c r="BL826" s="17" t="s">
        <v>262</v>
      </c>
      <c r="BM826" s="195" t="s">
        <v>1346</v>
      </c>
    </row>
    <row r="827" spans="1:65" s="2" customFormat="1" ht="24.2" customHeight="1">
      <c r="A827" s="34"/>
      <c r="B827" s="35"/>
      <c r="C827" s="183" t="s">
        <v>1347</v>
      </c>
      <c r="D827" s="183" t="s">
        <v>143</v>
      </c>
      <c r="E827" s="184" t="s">
        <v>1348</v>
      </c>
      <c r="F827" s="185" t="s">
        <v>1349</v>
      </c>
      <c r="G827" s="186" t="s">
        <v>146</v>
      </c>
      <c r="H827" s="187">
        <v>3.0000000000000001E-3</v>
      </c>
      <c r="I827" s="188"/>
      <c r="J827" s="189">
        <f>ROUND(I827*H827,2)</f>
        <v>0</v>
      </c>
      <c r="K827" s="190"/>
      <c r="L827" s="39"/>
      <c r="M827" s="191" t="s">
        <v>1</v>
      </c>
      <c r="N827" s="192" t="s">
        <v>39</v>
      </c>
      <c r="O827" s="71"/>
      <c r="P827" s="193">
        <f>O827*H827</f>
        <v>0</v>
      </c>
      <c r="Q827" s="193">
        <v>0</v>
      </c>
      <c r="R827" s="193">
        <f>Q827*H827</f>
        <v>0</v>
      </c>
      <c r="S827" s="193">
        <v>0</v>
      </c>
      <c r="T827" s="194">
        <f>S827*H827</f>
        <v>0</v>
      </c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R827" s="195" t="s">
        <v>262</v>
      </c>
      <c r="AT827" s="195" t="s">
        <v>143</v>
      </c>
      <c r="AU827" s="195" t="s">
        <v>148</v>
      </c>
      <c r="AY827" s="17" t="s">
        <v>140</v>
      </c>
      <c r="BE827" s="196">
        <f>IF(N827="základní",J827,0)</f>
        <v>0</v>
      </c>
      <c r="BF827" s="196">
        <f>IF(N827="snížená",J827,0)</f>
        <v>0</v>
      </c>
      <c r="BG827" s="196">
        <f>IF(N827="zákl. přenesená",J827,0)</f>
        <v>0</v>
      </c>
      <c r="BH827" s="196">
        <f>IF(N827="sníž. přenesená",J827,0)</f>
        <v>0</v>
      </c>
      <c r="BI827" s="196">
        <f>IF(N827="nulová",J827,0)</f>
        <v>0</v>
      </c>
      <c r="BJ827" s="17" t="s">
        <v>148</v>
      </c>
      <c r="BK827" s="196">
        <f>ROUND(I827*H827,2)</f>
        <v>0</v>
      </c>
      <c r="BL827" s="17" t="s">
        <v>262</v>
      </c>
      <c r="BM827" s="195" t="s">
        <v>1350</v>
      </c>
    </row>
    <row r="828" spans="1:65" s="12" customFormat="1" ht="22.9" customHeight="1">
      <c r="B828" s="167"/>
      <c r="C828" s="168"/>
      <c r="D828" s="169" t="s">
        <v>72</v>
      </c>
      <c r="E828" s="181" t="s">
        <v>1351</v>
      </c>
      <c r="F828" s="181" t="s">
        <v>1352</v>
      </c>
      <c r="G828" s="168"/>
      <c r="H828" s="168"/>
      <c r="I828" s="171"/>
      <c r="J828" s="182">
        <f>BK828</f>
        <v>0</v>
      </c>
      <c r="K828" s="168"/>
      <c r="L828" s="173"/>
      <c r="M828" s="174"/>
      <c r="N828" s="175"/>
      <c r="O828" s="175"/>
      <c r="P828" s="176">
        <f>SUM(P829:P849)</f>
        <v>0</v>
      </c>
      <c r="Q828" s="175"/>
      <c r="R828" s="176">
        <f>SUM(R829:R849)</f>
        <v>7.1999999999999994E-4</v>
      </c>
      <c r="S828" s="175"/>
      <c r="T828" s="177">
        <f>SUM(T829:T849)</f>
        <v>7.7999999999999996E-3</v>
      </c>
      <c r="AR828" s="178" t="s">
        <v>148</v>
      </c>
      <c r="AT828" s="179" t="s">
        <v>72</v>
      </c>
      <c r="AU828" s="179" t="s">
        <v>81</v>
      </c>
      <c r="AY828" s="178" t="s">
        <v>140</v>
      </c>
      <c r="BK828" s="180">
        <f>SUM(BK829:BK849)</f>
        <v>0</v>
      </c>
    </row>
    <row r="829" spans="1:65" s="2" customFormat="1" ht="24.2" customHeight="1">
      <c r="A829" s="34"/>
      <c r="B829" s="35"/>
      <c r="C829" s="183" t="s">
        <v>1353</v>
      </c>
      <c r="D829" s="183" t="s">
        <v>143</v>
      </c>
      <c r="E829" s="184" t="s">
        <v>1354</v>
      </c>
      <c r="F829" s="185" t="s">
        <v>1355</v>
      </c>
      <c r="G829" s="186" t="s">
        <v>279</v>
      </c>
      <c r="H829" s="187">
        <v>2</v>
      </c>
      <c r="I829" s="188"/>
      <c r="J829" s="189">
        <f>ROUND(I829*H829,2)</f>
        <v>0</v>
      </c>
      <c r="K829" s="190"/>
      <c r="L829" s="39"/>
      <c r="M829" s="191" t="s">
        <v>1</v>
      </c>
      <c r="N829" s="192" t="s">
        <v>39</v>
      </c>
      <c r="O829" s="71"/>
      <c r="P829" s="193">
        <f>O829*H829</f>
        <v>0</v>
      </c>
      <c r="Q829" s="193">
        <v>0</v>
      </c>
      <c r="R829" s="193">
        <f>Q829*H829</f>
        <v>0</v>
      </c>
      <c r="S829" s="193">
        <v>0</v>
      </c>
      <c r="T829" s="194">
        <f>S829*H829</f>
        <v>0</v>
      </c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R829" s="195" t="s">
        <v>262</v>
      </c>
      <c r="AT829" s="195" t="s">
        <v>143</v>
      </c>
      <c r="AU829" s="195" t="s">
        <v>148</v>
      </c>
      <c r="AY829" s="17" t="s">
        <v>140</v>
      </c>
      <c r="BE829" s="196">
        <f>IF(N829="základní",J829,0)</f>
        <v>0</v>
      </c>
      <c r="BF829" s="196">
        <f>IF(N829="snížená",J829,0)</f>
        <v>0</v>
      </c>
      <c r="BG829" s="196">
        <f>IF(N829="zákl. přenesená",J829,0)</f>
        <v>0</v>
      </c>
      <c r="BH829" s="196">
        <f>IF(N829="sníž. přenesená",J829,0)</f>
        <v>0</v>
      </c>
      <c r="BI829" s="196">
        <f>IF(N829="nulová",J829,0)</f>
        <v>0</v>
      </c>
      <c r="BJ829" s="17" t="s">
        <v>148</v>
      </c>
      <c r="BK829" s="196">
        <f>ROUND(I829*H829,2)</f>
        <v>0</v>
      </c>
      <c r="BL829" s="17" t="s">
        <v>262</v>
      </c>
      <c r="BM829" s="195" t="s">
        <v>1356</v>
      </c>
    </row>
    <row r="830" spans="1:65" s="13" customFormat="1" ht="11.25">
      <c r="B830" s="197"/>
      <c r="C830" s="198"/>
      <c r="D830" s="199" t="s">
        <v>150</v>
      </c>
      <c r="E830" s="200" t="s">
        <v>1</v>
      </c>
      <c r="F830" s="201" t="s">
        <v>1357</v>
      </c>
      <c r="G830" s="198"/>
      <c r="H830" s="200" t="s">
        <v>1</v>
      </c>
      <c r="I830" s="202"/>
      <c r="J830" s="198"/>
      <c r="K830" s="198"/>
      <c r="L830" s="203"/>
      <c r="M830" s="204"/>
      <c r="N830" s="205"/>
      <c r="O830" s="205"/>
      <c r="P830" s="205"/>
      <c r="Q830" s="205"/>
      <c r="R830" s="205"/>
      <c r="S830" s="205"/>
      <c r="T830" s="206"/>
      <c r="AT830" s="207" t="s">
        <v>150</v>
      </c>
      <c r="AU830" s="207" t="s">
        <v>148</v>
      </c>
      <c r="AV830" s="13" t="s">
        <v>81</v>
      </c>
      <c r="AW830" s="13" t="s">
        <v>31</v>
      </c>
      <c r="AX830" s="13" t="s">
        <v>73</v>
      </c>
      <c r="AY830" s="207" t="s">
        <v>140</v>
      </c>
    </row>
    <row r="831" spans="1:65" s="14" customFormat="1" ht="11.25">
      <c r="B831" s="208"/>
      <c r="C831" s="209"/>
      <c r="D831" s="199" t="s">
        <v>150</v>
      </c>
      <c r="E831" s="210" t="s">
        <v>1</v>
      </c>
      <c r="F831" s="211" t="s">
        <v>588</v>
      </c>
      <c r="G831" s="209"/>
      <c r="H831" s="212">
        <v>2</v>
      </c>
      <c r="I831" s="213"/>
      <c r="J831" s="209"/>
      <c r="K831" s="209"/>
      <c r="L831" s="214"/>
      <c r="M831" s="215"/>
      <c r="N831" s="216"/>
      <c r="O831" s="216"/>
      <c r="P831" s="216"/>
      <c r="Q831" s="216"/>
      <c r="R831" s="216"/>
      <c r="S831" s="216"/>
      <c r="T831" s="217"/>
      <c r="AT831" s="218" t="s">
        <v>150</v>
      </c>
      <c r="AU831" s="218" t="s">
        <v>148</v>
      </c>
      <c r="AV831" s="14" t="s">
        <v>148</v>
      </c>
      <c r="AW831" s="14" t="s">
        <v>31</v>
      </c>
      <c r="AX831" s="14" t="s">
        <v>81</v>
      </c>
      <c r="AY831" s="218" t="s">
        <v>140</v>
      </c>
    </row>
    <row r="832" spans="1:65" s="2" customFormat="1" ht="16.5" customHeight="1">
      <c r="A832" s="34"/>
      <c r="B832" s="35"/>
      <c r="C832" s="219" t="s">
        <v>1358</v>
      </c>
      <c r="D832" s="219" t="s">
        <v>158</v>
      </c>
      <c r="E832" s="220" t="s">
        <v>1359</v>
      </c>
      <c r="F832" s="221" t="s">
        <v>1360</v>
      </c>
      <c r="G832" s="222" t="s">
        <v>279</v>
      </c>
      <c r="H832" s="223">
        <v>2</v>
      </c>
      <c r="I832" s="224"/>
      <c r="J832" s="225">
        <f>ROUND(I832*H832,2)</f>
        <v>0</v>
      </c>
      <c r="K832" s="226"/>
      <c r="L832" s="227"/>
      <c r="M832" s="228" t="s">
        <v>1</v>
      </c>
      <c r="N832" s="229" t="s">
        <v>39</v>
      </c>
      <c r="O832" s="71"/>
      <c r="P832" s="193">
        <f>O832*H832</f>
        <v>0</v>
      </c>
      <c r="Q832" s="193">
        <v>0</v>
      </c>
      <c r="R832" s="193">
        <f>Q832*H832</f>
        <v>0</v>
      </c>
      <c r="S832" s="193">
        <v>0</v>
      </c>
      <c r="T832" s="194">
        <f>S832*H832</f>
        <v>0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195" t="s">
        <v>349</v>
      </c>
      <c r="AT832" s="195" t="s">
        <v>158</v>
      </c>
      <c r="AU832" s="195" t="s">
        <v>148</v>
      </c>
      <c r="AY832" s="17" t="s">
        <v>140</v>
      </c>
      <c r="BE832" s="196">
        <f>IF(N832="základní",J832,0)</f>
        <v>0</v>
      </c>
      <c r="BF832" s="196">
        <f>IF(N832="snížená",J832,0)</f>
        <v>0</v>
      </c>
      <c r="BG832" s="196">
        <f>IF(N832="zákl. přenesená",J832,0)</f>
        <v>0</v>
      </c>
      <c r="BH832" s="196">
        <f>IF(N832="sníž. přenesená",J832,0)</f>
        <v>0</v>
      </c>
      <c r="BI832" s="196">
        <f>IF(N832="nulová",J832,0)</f>
        <v>0</v>
      </c>
      <c r="BJ832" s="17" t="s">
        <v>148</v>
      </c>
      <c r="BK832" s="196">
        <f>ROUND(I832*H832,2)</f>
        <v>0</v>
      </c>
      <c r="BL832" s="17" t="s">
        <v>262</v>
      </c>
      <c r="BM832" s="195" t="s">
        <v>1361</v>
      </c>
    </row>
    <row r="833" spans="1:65" s="2" customFormat="1" ht="24.2" customHeight="1">
      <c r="A833" s="34"/>
      <c r="B833" s="35"/>
      <c r="C833" s="183" t="s">
        <v>1362</v>
      </c>
      <c r="D833" s="183" t="s">
        <v>143</v>
      </c>
      <c r="E833" s="184" t="s">
        <v>1363</v>
      </c>
      <c r="F833" s="185" t="s">
        <v>1364</v>
      </c>
      <c r="G833" s="186" t="s">
        <v>279</v>
      </c>
      <c r="H833" s="187">
        <v>1</v>
      </c>
      <c r="I833" s="188"/>
      <c r="J833" s="189">
        <f>ROUND(I833*H833,2)</f>
        <v>0</v>
      </c>
      <c r="K833" s="190"/>
      <c r="L833" s="39"/>
      <c r="M833" s="191" t="s">
        <v>1</v>
      </c>
      <c r="N833" s="192" t="s">
        <v>39</v>
      </c>
      <c r="O833" s="71"/>
      <c r="P833" s="193">
        <f>O833*H833</f>
        <v>0</v>
      </c>
      <c r="Q833" s="193">
        <v>0</v>
      </c>
      <c r="R833" s="193">
        <f>Q833*H833</f>
        <v>0</v>
      </c>
      <c r="S833" s="193">
        <v>7.4999999999999997E-3</v>
      </c>
      <c r="T833" s="194">
        <f>S833*H833</f>
        <v>7.4999999999999997E-3</v>
      </c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R833" s="195" t="s">
        <v>262</v>
      </c>
      <c r="AT833" s="195" t="s">
        <v>143</v>
      </c>
      <c r="AU833" s="195" t="s">
        <v>148</v>
      </c>
      <c r="AY833" s="17" t="s">
        <v>140</v>
      </c>
      <c r="BE833" s="196">
        <f>IF(N833="základní",J833,0)</f>
        <v>0</v>
      </c>
      <c r="BF833" s="196">
        <f>IF(N833="snížená",J833,0)</f>
        <v>0</v>
      </c>
      <c r="BG833" s="196">
        <f>IF(N833="zákl. přenesená",J833,0)</f>
        <v>0</v>
      </c>
      <c r="BH833" s="196">
        <f>IF(N833="sníž. přenesená",J833,0)</f>
        <v>0</v>
      </c>
      <c r="BI833" s="196">
        <f>IF(N833="nulová",J833,0)</f>
        <v>0</v>
      </c>
      <c r="BJ833" s="17" t="s">
        <v>148</v>
      </c>
      <c r="BK833" s="196">
        <f>ROUND(I833*H833,2)</f>
        <v>0</v>
      </c>
      <c r="BL833" s="17" t="s">
        <v>262</v>
      </c>
      <c r="BM833" s="195" t="s">
        <v>1365</v>
      </c>
    </row>
    <row r="834" spans="1:65" s="2" customFormat="1" ht="21.75" customHeight="1">
      <c r="A834" s="34"/>
      <c r="B834" s="35"/>
      <c r="C834" s="183" t="s">
        <v>1366</v>
      </c>
      <c r="D834" s="183" t="s">
        <v>143</v>
      </c>
      <c r="E834" s="184" t="s">
        <v>1367</v>
      </c>
      <c r="F834" s="185" t="s">
        <v>1368</v>
      </c>
      <c r="G834" s="186" t="s">
        <v>279</v>
      </c>
      <c r="H834" s="187">
        <v>1</v>
      </c>
      <c r="I834" s="188"/>
      <c r="J834" s="189">
        <f>ROUND(I834*H834,2)</f>
        <v>0</v>
      </c>
      <c r="K834" s="190"/>
      <c r="L834" s="39"/>
      <c r="M834" s="191" t="s">
        <v>1</v>
      </c>
      <c r="N834" s="192" t="s">
        <v>39</v>
      </c>
      <c r="O834" s="71"/>
      <c r="P834" s="193">
        <f>O834*H834</f>
        <v>0</v>
      </c>
      <c r="Q834" s="193">
        <v>0</v>
      </c>
      <c r="R834" s="193">
        <f>Q834*H834</f>
        <v>0</v>
      </c>
      <c r="S834" s="193">
        <v>0</v>
      </c>
      <c r="T834" s="194">
        <f>S834*H834</f>
        <v>0</v>
      </c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R834" s="195" t="s">
        <v>262</v>
      </c>
      <c r="AT834" s="195" t="s">
        <v>143</v>
      </c>
      <c r="AU834" s="195" t="s">
        <v>148</v>
      </c>
      <c r="AY834" s="17" t="s">
        <v>140</v>
      </c>
      <c r="BE834" s="196">
        <f>IF(N834="základní",J834,0)</f>
        <v>0</v>
      </c>
      <c r="BF834" s="196">
        <f>IF(N834="snížená",J834,0)</f>
        <v>0</v>
      </c>
      <c r="BG834" s="196">
        <f>IF(N834="zákl. přenesená",J834,0)</f>
        <v>0</v>
      </c>
      <c r="BH834" s="196">
        <f>IF(N834="sníž. přenesená",J834,0)</f>
        <v>0</v>
      </c>
      <c r="BI834" s="196">
        <f>IF(N834="nulová",J834,0)</f>
        <v>0</v>
      </c>
      <c r="BJ834" s="17" t="s">
        <v>148</v>
      </c>
      <c r="BK834" s="196">
        <f>ROUND(I834*H834,2)</f>
        <v>0</v>
      </c>
      <c r="BL834" s="17" t="s">
        <v>262</v>
      </c>
      <c r="BM834" s="195" t="s">
        <v>1369</v>
      </c>
    </row>
    <row r="835" spans="1:65" s="13" customFormat="1" ht="11.25">
      <c r="B835" s="197"/>
      <c r="C835" s="198"/>
      <c r="D835" s="199" t="s">
        <v>150</v>
      </c>
      <c r="E835" s="200" t="s">
        <v>1</v>
      </c>
      <c r="F835" s="201" t="s">
        <v>189</v>
      </c>
      <c r="G835" s="198"/>
      <c r="H835" s="200" t="s">
        <v>1</v>
      </c>
      <c r="I835" s="202"/>
      <c r="J835" s="198"/>
      <c r="K835" s="198"/>
      <c r="L835" s="203"/>
      <c r="M835" s="204"/>
      <c r="N835" s="205"/>
      <c r="O835" s="205"/>
      <c r="P835" s="205"/>
      <c r="Q835" s="205"/>
      <c r="R835" s="205"/>
      <c r="S835" s="205"/>
      <c r="T835" s="206"/>
      <c r="AT835" s="207" t="s">
        <v>150</v>
      </c>
      <c r="AU835" s="207" t="s">
        <v>148</v>
      </c>
      <c r="AV835" s="13" t="s">
        <v>81</v>
      </c>
      <c r="AW835" s="13" t="s">
        <v>31</v>
      </c>
      <c r="AX835" s="13" t="s">
        <v>73</v>
      </c>
      <c r="AY835" s="207" t="s">
        <v>140</v>
      </c>
    </row>
    <row r="836" spans="1:65" s="14" customFormat="1" ht="11.25">
      <c r="B836" s="208"/>
      <c r="C836" s="209"/>
      <c r="D836" s="199" t="s">
        <v>150</v>
      </c>
      <c r="E836" s="210" t="s">
        <v>1</v>
      </c>
      <c r="F836" s="211" t="s">
        <v>81</v>
      </c>
      <c r="G836" s="209"/>
      <c r="H836" s="212">
        <v>1</v>
      </c>
      <c r="I836" s="213"/>
      <c r="J836" s="209"/>
      <c r="K836" s="209"/>
      <c r="L836" s="214"/>
      <c r="M836" s="215"/>
      <c r="N836" s="216"/>
      <c r="O836" s="216"/>
      <c r="P836" s="216"/>
      <c r="Q836" s="216"/>
      <c r="R836" s="216"/>
      <c r="S836" s="216"/>
      <c r="T836" s="217"/>
      <c r="AT836" s="218" t="s">
        <v>150</v>
      </c>
      <c r="AU836" s="218" t="s">
        <v>148</v>
      </c>
      <c r="AV836" s="14" t="s">
        <v>148</v>
      </c>
      <c r="AW836" s="14" t="s">
        <v>31</v>
      </c>
      <c r="AX836" s="14" t="s">
        <v>81</v>
      </c>
      <c r="AY836" s="218" t="s">
        <v>140</v>
      </c>
    </row>
    <row r="837" spans="1:65" s="2" customFormat="1" ht="24.2" customHeight="1">
      <c r="A837" s="34"/>
      <c r="B837" s="35"/>
      <c r="C837" s="219" t="s">
        <v>1370</v>
      </c>
      <c r="D837" s="219" t="s">
        <v>158</v>
      </c>
      <c r="E837" s="220" t="s">
        <v>1371</v>
      </c>
      <c r="F837" s="221" t="s">
        <v>1372</v>
      </c>
      <c r="G837" s="222" t="s">
        <v>279</v>
      </c>
      <c r="H837" s="223">
        <v>1</v>
      </c>
      <c r="I837" s="224"/>
      <c r="J837" s="225">
        <f>ROUND(I837*H837,2)</f>
        <v>0</v>
      </c>
      <c r="K837" s="226"/>
      <c r="L837" s="227"/>
      <c r="M837" s="228" t="s">
        <v>1</v>
      </c>
      <c r="N837" s="229" t="s">
        <v>39</v>
      </c>
      <c r="O837" s="71"/>
      <c r="P837" s="193">
        <f>O837*H837</f>
        <v>0</v>
      </c>
      <c r="Q837" s="193">
        <v>5.9999999999999995E-4</v>
      </c>
      <c r="R837" s="193">
        <f>Q837*H837</f>
        <v>5.9999999999999995E-4</v>
      </c>
      <c r="S837" s="193">
        <v>0</v>
      </c>
      <c r="T837" s="194">
        <f>S837*H837</f>
        <v>0</v>
      </c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R837" s="195" t="s">
        <v>349</v>
      </c>
      <c r="AT837" s="195" t="s">
        <v>158</v>
      </c>
      <c r="AU837" s="195" t="s">
        <v>148</v>
      </c>
      <c r="AY837" s="17" t="s">
        <v>140</v>
      </c>
      <c r="BE837" s="196">
        <f>IF(N837="základní",J837,0)</f>
        <v>0</v>
      </c>
      <c r="BF837" s="196">
        <f>IF(N837="snížená",J837,0)</f>
        <v>0</v>
      </c>
      <c r="BG837" s="196">
        <f>IF(N837="zákl. přenesená",J837,0)</f>
        <v>0</v>
      </c>
      <c r="BH837" s="196">
        <f>IF(N837="sníž. přenesená",J837,0)</f>
        <v>0</v>
      </c>
      <c r="BI837" s="196">
        <f>IF(N837="nulová",J837,0)</f>
        <v>0</v>
      </c>
      <c r="BJ837" s="17" t="s">
        <v>148</v>
      </c>
      <c r="BK837" s="196">
        <f>ROUND(I837*H837,2)</f>
        <v>0</v>
      </c>
      <c r="BL837" s="17" t="s">
        <v>262</v>
      </c>
      <c r="BM837" s="195" t="s">
        <v>1373</v>
      </c>
    </row>
    <row r="838" spans="1:65" s="2" customFormat="1" ht="24.2" customHeight="1">
      <c r="A838" s="34"/>
      <c r="B838" s="35"/>
      <c r="C838" s="183" t="s">
        <v>1374</v>
      </c>
      <c r="D838" s="183" t="s">
        <v>143</v>
      </c>
      <c r="E838" s="184" t="s">
        <v>1375</v>
      </c>
      <c r="F838" s="185" t="s">
        <v>1376</v>
      </c>
      <c r="G838" s="186" t="s">
        <v>279</v>
      </c>
      <c r="H838" s="187">
        <v>3</v>
      </c>
      <c r="I838" s="188"/>
      <c r="J838" s="189">
        <f>ROUND(I838*H838,2)</f>
        <v>0</v>
      </c>
      <c r="K838" s="190"/>
      <c r="L838" s="39"/>
      <c r="M838" s="191" t="s">
        <v>1</v>
      </c>
      <c r="N838" s="192" t="s">
        <v>39</v>
      </c>
      <c r="O838" s="71"/>
      <c r="P838" s="193">
        <f>O838*H838</f>
        <v>0</v>
      </c>
      <c r="Q838" s="193">
        <v>0</v>
      </c>
      <c r="R838" s="193">
        <f>Q838*H838</f>
        <v>0</v>
      </c>
      <c r="S838" s="193">
        <v>1E-4</v>
      </c>
      <c r="T838" s="194">
        <f>S838*H838</f>
        <v>3.0000000000000003E-4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195" t="s">
        <v>262</v>
      </c>
      <c r="AT838" s="195" t="s">
        <v>143</v>
      </c>
      <c r="AU838" s="195" t="s">
        <v>148</v>
      </c>
      <c r="AY838" s="17" t="s">
        <v>140</v>
      </c>
      <c r="BE838" s="196">
        <f>IF(N838="základní",J838,0)</f>
        <v>0</v>
      </c>
      <c r="BF838" s="196">
        <f>IF(N838="snížená",J838,0)</f>
        <v>0</v>
      </c>
      <c r="BG838" s="196">
        <f>IF(N838="zákl. přenesená",J838,0)</f>
        <v>0</v>
      </c>
      <c r="BH838" s="196">
        <f>IF(N838="sníž. přenesená",J838,0)</f>
        <v>0</v>
      </c>
      <c r="BI838" s="196">
        <f>IF(N838="nulová",J838,0)</f>
        <v>0</v>
      </c>
      <c r="BJ838" s="17" t="s">
        <v>148</v>
      </c>
      <c r="BK838" s="196">
        <f>ROUND(I838*H838,2)</f>
        <v>0</v>
      </c>
      <c r="BL838" s="17" t="s">
        <v>262</v>
      </c>
      <c r="BM838" s="195" t="s">
        <v>1377</v>
      </c>
    </row>
    <row r="839" spans="1:65" s="13" customFormat="1" ht="11.25">
      <c r="B839" s="197"/>
      <c r="C839" s="198"/>
      <c r="D839" s="199" t="s">
        <v>150</v>
      </c>
      <c r="E839" s="200" t="s">
        <v>1</v>
      </c>
      <c r="F839" s="201" t="s">
        <v>189</v>
      </c>
      <c r="G839" s="198"/>
      <c r="H839" s="200" t="s">
        <v>1</v>
      </c>
      <c r="I839" s="202"/>
      <c r="J839" s="198"/>
      <c r="K839" s="198"/>
      <c r="L839" s="203"/>
      <c r="M839" s="204"/>
      <c r="N839" s="205"/>
      <c r="O839" s="205"/>
      <c r="P839" s="205"/>
      <c r="Q839" s="205"/>
      <c r="R839" s="205"/>
      <c r="S839" s="205"/>
      <c r="T839" s="206"/>
      <c r="AT839" s="207" t="s">
        <v>150</v>
      </c>
      <c r="AU839" s="207" t="s">
        <v>148</v>
      </c>
      <c r="AV839" s="13" t="s">
        <v>81</v>
      </c>
      <c r="AW839" s="13" t="s">
        <v>31</v>
      </c>
      <c r="AX839" s="13" t="s">
        <v>73</v>
      </c>
      <c r="AY839" s="207" t="s">
        <v>140</v>
      </c>
    </row>
    <row r="840" spans="1:65" s="14" customFormat="1" ht="11.25">
      <c r="B840" s="208"/>
      <c r="C840" s="209"/>
      <c r="D840" s="199" t="s">
        <v>150</v>
      </c>
      <c r="E840" s="210" t="s">
        <v>1</v>
      </c>
      <c r="F840" s="211" t="s">
        <v>81</v>
      </c>
      <c r="G840" s="209"/>
      <c r="H840" s="212">
        <v>1</v>
      </c>
      <c r="I840" s="213"/>
      <c r="J840" s="209"/>
      <c r="K840" s="209"/>
      <c r="L840" s="214"/>
      <c r="M840" s="215"/>
      <c r="N840" s="216"/>
      <c r="O840" s="216"/>
      <c r="P840" s="216"/>
      <c r="Q840" s="216"/>
      <c r="R840" s="216"/>
      <c r="S840" s="216"/>
      <c r="T840" s="217"/>
      <c r="AT840" s="218" t="s">
        <v>150</v>
      </c>
      <c r="AU840" s="218" t="s">
        <v>148</v>
      </c>
      <c r="AV840" s="14" t="s">
        <v>148</v>
      </c>
      <c r="AW840" s="14" t="s">
        <v>31</v>
      </c>
      <c r="AX840" s="14" t="s">
        <v>73</v>
      </c>
      <c r="AY840" s="218" t="s">
        <v>140</v>
      </c>
    </row>
    <row r="841" spans="1:65" s="13" customFormat="1" ht="11.25">
      <c r="B841" s="197"/>
      <c r="C841" s="198"/>
      <c r="D841" s="199" t="s">
        <v>150</v>
      </c>
      <c r="E841" s="200" t="s">
        <v>1</v>
      </c>
      <c r="F841" s="201" t="s">
        <v>191</v>
      </c>
      <c r="G841" s="198"/>
      <c r="H841" s="200" t="s">
        <v>1</v>
      </c>
      <c r="I841" s="202"/>
      <c r="J841" s="198"/>
      <c r="K841" s="198"/>
      <c r="L841" s="203"/>
      <c r="M841" s="204"/>
      <c r="N841" s="205"/>
      <c r="O841" s="205"/>
      <c r="P841" s="205"/>
      <c r="Q841" s="205"/>
      <c r="R841" s="205"/>
      <c r="S841" s="205"/>
      <c r="T841" s="206"/>
      <c r="AT841" s="207" t="s">
        <v>150</v>
      </c>
      <c r="AU841" s="207" t="s">
        <v>148</v>
      </c>
      <c r="AV841" s="13" t="s">
        <v>81</v>
      </c>
      <c r="AW841" s="13" t="s">
        <v>31</v>
      </c>
      <c r="AX841" s="13" t="s">
        <v>73</v>
      </c>
      <c r="AY841" s="207" t="s">
        <v>140</v>
      </c>
    </row>
    <row r="842" spans="1:65" s="14" customFormat="1" ht="11.25">
      <c r="B842" s="208"/>
      <c r="C842" s="209"/>
      <c r="D842" s="199" t="s">
        <v>150</v>
      </c>
      <c r="E842" s="210" t="s">
        <v>1</v>
      </c>
      <c r="F842" s="211" t="s">
        <v>81</v>
      </c>
      <c r="G842" s="209"/>
      <c r="H842" s="212">
        <v>1</v>
      </c>
      <c r="I842" s="213"/>
      <c r="J842" s="209"/>
      <c r="K842" s="209"/>
      <c r="L842" s="214"/>
      <c r="M842" s="215"/>
      <c r="N842" s="216"/>
      <c r="O842" s="216"/>
      <c r="P842" s="216"/>
      <c r="Q842" s="216"/>
      <c r="R842" s="216"/>
      <c r="S842" s="216"/>
      <c r="T842" s="217"/>
      <c r="AT842" s="218" t="s">
        <v>150</v>
      </c>
      <c r="AU842" s="218" t="s">
        <v>148</v>
      </c>
      <c r="AV842" s="14" t="s">
        <v>148</v>
      </c>
      <c r="AW842" s="14" t="s">
        <v>31</v>
      </c>
      <c r="AX842" s="14" t="s">
        <v>73</v>
      </c>
      <c r="AY842" s="218" t="s">
        <v>140</v>
      </c>
    </row>
    <row r="843" spans="1:65" s="13" customFormat="1" ht="11.25">
      <c r="B843" s="197"/>
      <c r="C843" s="198"/>
      <c r="D843" s="199" t="s">
        <v>150</v>
      </c>
      <c r="E843" s="200" t="s">
        <v>1</v>
      </c>
      <c r="F843" s="201" t="s">
        <v>1378</v>
      </c>
      <c r="G843" s="198"/>
      <c r="H843" s="200" t="s">
        <v>1</v>
      </c>
      <c r="I843" s="202"/>
      <c r="J843" s="198"/>
      <c r="K843" s="198"/>
      <c r="L843" s="203"/>
      <c r="M843" s="204"/>
      <c r="N843" s="205"/>
      <c r="O843" s="205"/>
      <c r="P843" s="205"/>
      <c r="Q843" s="205"/>
      <c r="R843" s="205"/>
      <c r="S843" s="205"/>
      <c r="T843" s="206"/>
      <c r="AT843" s="207" t="s">
        <v>150</v>
      </c>
      <c r="AU843" s="207" t="s">
        <v>148</v>
      </c>
      <c r="AV843" s="13" t="s">
        <v>81</v>
      </c>
      <c r="AW843" s="13" t="s">
        <v>31</v>
      </c>
      <c r="AX843" s="13" t="s">
        <v>73</v>
      </c>
      <c r="AY843" s="207" t="s">
        <v>140</v>
      </c>
    </row>
    <row r="844" spans="1:65" s="14" customFormat="1" ht="11.25">
      <c r="B844" s="208"/>
      <c r="C844" s="209"/>
      <c r="D844" s="199" t="s">
        <v>150</v>
      </c>
      <c r="E844" s="210" t="s">
        <v>1</v>
      </c>
      <c r="F844" s="211" t="s">
        <v>81</v>
      </c>
      <c r="G844" s="209"/>
      <c r="H844" s="212">
        <v>1</v>
      </c>
      <c r="I844" s="213"/>
      <c r="J844" s="209"/>
      <c r="K844" s="209"/>
      <c r="L844" s="214"/>
      <c r="M844" s="215"/>
      <c r="N844" s="216"/>
      <c r="O844" s="216"/>
      <c r="P844" s="216"/>
      <c r="Q844" s="216"/>
      <c r="R844" s="216"/>
      <c r="S844" s="216"/>
      <c r="T844" s="217"/>
      <c r="AT844" s="218" t="s">
        <v>150</v>
      </c>
      <c r="AU844" s="218" t="s">
        <v>148</v>
      </c>
      <c r="AV844" s="14" t="s">
        <v>148</v>
      </c>
      <c r="AW844" s="14" t="s">
        <v>31</v>
      </c>
      <c r="AX844" s="14" t="s">
        <v>73</v>
      </c>
      <c r="AY844" s="218" t="s">
        <v>140</v>
      </c>
    </row>
    <row r="845" spans="1:65" s="15" customFormat="1" ht="11.25">
      <c r="B845" s="230"/>
      <c r="C845" s="231"/>
      <c r="D845" s="199" t="s">
        <v>150</v>
      </c>
      <c r="E845" s="232" t="s">
        <v>1</v>
      </c>
      <c r="F845" s="233" t="s">
        <v>201</v>
      </c>
      <c r="G845" s="231"/>
      <c r="H845" s="234">
        <v>3</v>
      </c>
      <c r="I845" s="235"/>
      <c r="J845" s="231"/>
      <c r="K845" s="231"/>
      <c r="L845" s="236"/>
      <c r="M845" s="237"/>
      <c r="N845" s="238"/>
      <c r="O845" s="238"/>
      <c r="P845" s="238"/>
      <c r="Q845" s="238"/>
      <c r="R845" s="238"/>
      <c r="S845" s="238"/>
      <c r="T845" s="239"/>
      <c r="AT845" s="240" t="s">
        <v>150</v>
      </c>
      <c r="AU845" s="240" t="s">
        <v>148</v>
      </c>
      <c r="AV845" s="15" t="s">
        <v>147</v>
      </c>
      <c r="AW845" s="15" t="s">
        <v>31</v>
      </c>
      <c r="AX845" s="15" t="s">
        <v>81</v>
      </c>
      <c r="AY845" s="240" t="s">
        <v>140</v>
      </c>
    </row>
    <row r="846" spans="1:65" s="2" customFormat="1" ht="16.5" customHeight="1">
      <c r="A846" s="34"/>
      <c r="B846" s="35"/>
      <c r="C846" s="183" t="s">
        <v>1379</v>
      </c>
      <c r="D846" s="183" t="s">
        <v>143</v>
      </c>
      <c r="E846" s="184" t="s">
        <v>1380</v>
      </c>
      <c r="F846" s="185" t="s">
        <v>1381</v>
      </c>
      <c r="G846" s="186" t="s">
        <v>279</v>
      </c>
      <c r="H846" s="187">
        <v>1</v>
      </c>
      <c r="I846" s="188"/>
      <c r="J846" s="189">
        <f>ROUND(I846*H846,2)</f>
        <v>0</v>
      </c>
      <c r="K846" s="190"/>
      <c r="L846" s="39"/>
      <c r="M846" s="191" t="s">
        <v>1</v>
      </c>
      <c r="N846" s="192" t="s">
        <v>39</v>
      </c>
      <c r="O846" s="71"/>
      <c r="P846" s="193">
        <f>O846*H846</f>
        <v>0</v>
      </c>
      <c r="Q846" s="193">
        <v>0</v>
      </c>
      <c r="R846" s="193">
        <f>Q846*H846</f>
        <v>0</v>
      </c>
      <c r="S846" s="193">
        <v>0</v>
      </c>
      <c r="T846" s="194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195" t="s">
        <v>262</v>
      </c>
      <c r="AT846" s="195" t="s">
        <v>143</v>
      </c>
      <c r="AU846" s="195" t="s">
        <v>148</v>
      </c>
      <c r="AY846" s="17" t="s">
        <v>140</v>
      </c>
      <c r="BE846" s="196">
        <f>IF(N846="základní",J846,0)</f>
        <v>0</v>
      </c>
      <c r="BF846" s="196">
        <f>IF(N846="snížená",J846,0)</f>
        <v>0</v>
      </c>
      <c r="BG846" s="196">
        <f>IF(N846="zákl. přenesená",J846,0)</f>
        <v>0</v>
      </c>
      <c r="BH846" s="196">
        <f>IF(N846="sníž. přenesená",J846,0)</f>
        <v>0</v>
      </c>
      <c r="BI846" s="196">
        <f>IF(N846="nulová",J846,0)</f>
        <v>0</v>
      </c>
      <c r="BJ846" s="17" t="s">
        <v>148</v>
      </c>
      <c r="BK846" s="196">
        <f>ROUND(I846*H846,2)</f>
        <v>0</v>
      </c>
      <c r="BL846" s="17" t="s">
        <v>262</v>
      </c>
      <c r="BM846" s="195" t="s">
        <v>1382</v>
      </c>
    </row>
    <row r="847" spans="1:65" s="2" customFormat="1" ht="16.5" customHeight="1">
      <c r="A847" s="34"/>
      <c r="B847" s="35"/>
      <c r="C847" s="219" t="s">
        <v>1383</v>
      </c>
      <c r="D847" s="219" t="s">
        <v>158</v>
      </c>
      <c r="E847" s="220" t="s">
        <v>1384</v>
      </c>
      <c r="F847" s="221" t="s">
        <v>1385</v>
      </c>
      <c r="G847" s="222" t="s">
        <v>279</v>
      </c>
      <c r="H847" s="223">
        <v>1</v>
      </c>
      <c r="I847" s="224"/>
      <c r="J847" s="225">
        <f>ROUND(I847*H847,2)</f>
        <v>0</v>
      </c>
      <c r="K847" s="226"/>
      <c r="L847" s="227"/>
      <c r="M847" s="228" t="s">
        <v>1</v>
      </c>
      <c r="N847" s="229" t="s">
        <v>39</v>
      </c>
      <c r="O847" s="71"/>
      <c r="P847" s="193">
        <f>O847*H847</f>
        <v>0</v>
      </c>
      <c r="Q847" s="193">
        <v>1.2E-4</v>
      </c>
      <c r="R847" s="193">
        <f>Q847*H847</f>
        <v>1.2E-4</v>
      </c>
      <c r="S847" s="193">
        <v>0</v>
      </c>
      <c r="T847" s="194">
        <f>S847*H847</f>
        <v>0</v>
      </c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R847" s="195" t="s">
        <v>349</v>
      </c>
      <c r="AT847" s="195" t="s">
        <v>158</v>
      </c>
      <c r="AU847" s="195" t="s">
        <v>148</v>
      </c>
      <c r="AY847" s="17" t="s">
        <v>140</v>
      </c>
      <c r="BE847" s="196">
        <f>IF(N847="základní",J847,0)</f>
        <v>0</v>
      </c>
      <c r="BF847" s="196">
        <f>IF(N847="snížená",J847,0)</f>
        <v>0</v>
      </c>
      <c r="BG847" s="196">
        <f>IF(N847="zákl. přenesená",J847,0)</f>
        <v>0</v>
      </c>
      <c r="BH847" s="196">
        <f>IF(N847="sníž. přenesená",J847,0)</f>
        <v>0</v>
      </c>
      <c r="BI847" s="196">
        <f>IF(N847="nulová",J847,0)</f>
        <v>0</v>
      </c>
      <c r="BJ847" s="17" t="s">
        <v>148</v>
      </c>
      <c r="BK847" s="196">
        <f>ROUND(I847*H847,2)</f>
        <v>0</v>
      </c>
      <c r="BL847" s="17" t="s">
        <v>262</v>
      </c>
      <c r="BM847" s="195" t="s">
        <v>1386</v>
      </c>
    </row>
    <row r="848" spans="1:65" s="2" customFormat="1" ht="24.2" customHeight="1">
      <c r="A848" s="34"/>
      <c r="B848" s="35"/>
      <c r="C848" s="183" t="s">
        <v>1387</v>
      </c>
      <c r="D848" s="183" t="s">
        <v>143</v>
      </c>
      <c r="E848" s="184" t="s">
        <v>1388</v>
      </c>
      <c r="F848" s="185" t="s">
        <v>1389</v>
      </c>
      <c r="G848" s="186" t="s">
        <v>146</v>
      </c>
      <c r="H848" s="187">
        <v>1E-3</v>
      </c>
      <c r="I848" s="188"/>
      <c r="J848" s="189">
        <f>ROUND(I848*H848,2)</f>
        <v>0</v>
      </c>
      <c r="K848" s="190"/>
      <c r="L848" s="39"/>
      <c r="M848" s="191" t="s">
        <v>1</v>
      </c>
      <c r="N848" s="192" t="s">
        <v>39</v>
      </c>
      <c r="O848" s="71"/>
      <c r="P848" s="193">
        <f>O848*H848</f>
        <v>0</v>
      </c>
      <c r="Q848" s="193">
        <v>0</v>
      </c>
      <c r="R848" s="193">
        <f>Q848*H848</f>
        <v>0</v>
      </c>
      <c r="S848" s="193">
        <v>0</v>
      </c>
      <c r="T848" s="194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195" t="s">
        <v>262</v>
      </c>
      <c r="AT848" s="195" t="s">
        <v>143</v>
      </c>
      <c r="AU848" s="195" t="s">
        <v>148</v>
      </c>
      <c r="AY848" s="17" t="s">
        <v>140</v>
      </c>
      <c r="BE848" s="196">
        <f>IF(N848="základní",J848,0)</f>
        <v>0</v>
      </c>
      <c r="BF848" s="196">
        <f>IF(N848="snížená",J848,0)</f>
        <v>0</v>
      </c>
      <c r="BG848" s="196">
        <f>IF(N848="zákl. přenesená",J848,0)</f>
        <v>0</v>
      </c>
      <c r="BH848" s="196">
        <f>IF(N848="sníž. přenesená",J848,0)</f>
        <v>0</v>
      </c>
      <c r="BI848" s="196">
        <f>IF(N848="nulová",J848,0)</f>
        <v>0</v>
      </c>
      <c r="BJ848" s="17" t="s">
        <v>148</v>
      </c>
      <c r="BK848" s="196">
        <f>ROUND(I848*H848,2)</f>
        <v>0</v>
      </c>
      <c r="BL848" s="17" t="s">
        <v>262</v>
      </c>
      <c r="BM848" s="195" t="s">
        <v>1390</v>
      </c>
    </row>
    <row r="849" spans="1:65" s="2" customFormat="1" ht="24.2" customHeight="1">
      <c r="A849" s="34"/>
      <c r="B849" s="35"/>
      <c r="C849" s="183" t="s">
        <v>1391</v>
      </c>
      <c r="D849" s="183" t="s">
        <v>143</v>
      </c>
      <c r="E849" s="184" t="s">
        <v>1392</v>
      </c>
      <c r="F849" s="185" t="s">
        <v>1393</v>
      </c>
      <c r="G849" s="186" t="s">
        <v>146</v>
      </c>
      <c r="H849" s="187">
        <v>1E-3</v>
      </c>
      <c r="I849" s="188"/>
      <c r="J849" s="189">
        <f>ROUND(I849*H849,2)</f>
        <v>0</v>
      </c>
      <c r="K849" s="190"/>
      <c r="L849" s="39"/>
      <c r="M849" s="191" t="s">
        <v>1</v>
      </c>
      <c r="N849" s="192" t="s">
        <v>39</v>
      </c>
      <c r="O849" s="71"/>
      <c r="P849" s="193">
        <f>O849*H849</f>
        <v>0</v>
      </c>
      <c r="Q849" s="193">
        <v>0</v>
      </c>
      <c r="R849" s="193">
        <f>Q849*H849</f>
        <v>0</v>
      </c>
      <c r="S849" s="193">
        <v>0</v>
      </c>
      <c r="T849" s="194">
        <f>S849*H849</f>
        <v>0</v>
      </c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R849" s="195" t="s">
        <v>262</v>
      </c>
      <c r="AT849" s="195" t="s">
        <v>143</v>
      </c>
      <c r="AU849" s="195" t="s">
        <v>148</v>
      </c>
      <c r="AY849" s="17" t="s">
        <v>140</v>
      </c>
      <c r="BE849" s="196">
        <f>IF(N849="základní",J849,0)</f>
        <v>0</v>
      </c>
      <c r="BF849" s="196">
        <f>IF(N849="snížená",J849,0)</f>
        <v>0</v>
      </c>
      <c r="BG849" s="196">
        <f>IF(N849="zákl. přenesená",J849,0)</f>
        <v>0</v>
      </c>
      <c r="BH849" s="196">
        <f>IF(N849="sníž. přenesená",J849,0)</f>
        <v>0</v>
      </c>
      <c r="BI849" s="196">
        <f>IF(N849="nulová",J849,0)</f>
        <v>0</v>
      </c>
      <c r="BJ849" s="17" t="s">
        <v>148</v>
      </c>
      <c r="BK849" s="196">
        <f>ROUND(I849*H849,2)</f>
        <v>0</v>
      </c>
      <c r="BL849" s="17" t="s">
        <v>262</v>
      </c>
      <c r="BM849" s="195" t="s">
        <v>1394</v>
      </c>
    </row>
    <row r="850" spans="1:65" s="12" customFormat="1" ht="22.9" customHeight="1">
      <c r="B850" s="167"/>
      <c r="C850" s="168"/>
      <c r="D850" s="169" t="s">
        <v>72</v>
      </c>
      <c r="E850" s="181" t="s">
        <v>1395</v>
      </c>
      <c r="F850" s="181" t="s">
        <v>1396</v>
      </c>
      <c r="G850" s="168"/>
      <c r="H850" s="168"/>
      <c r="I850" s="171"/>
      <c r="J850" s="182">
        <f>BK850</f>
        <v>0</v>
      </c>
      <c r="K850" s="168"/>
      <c r="L850" s="173"/>
      <c r="M850" s="174"/>
      <c r="N850" s="175"/>
      <c r="O850" s="175"/>
      <c r="P850" s="176">
        <f>SUM(P851:P857)</f>
        <v>0</v>
      </c>
      <c r="Q850" s="175"/>
      <c r="R850" s="176">
        <f>SUM(R851:R857)</f>
        <v>0.28176599999999996</v>
      </c>
      <c r="S850" s="175"/>
      <c r="T850" s="177">
        <f>SUM(T851:T857)</f>
        <v>0.54735999999999996</v>
      </c>
      <c r="AR850" s="178" t="s">
        <v>148</v>
      </c>
      <c r="AT850" s="179" t="s">
        <v>72</v>
      </c>
      <c r="AU850" s="179" t="s">
        <v>81</v>
      </c>
      <c r="AY850" s="178" t="s">
        <v>140</v>
      </c>
      <c r="BK850" s="180">
        <f>SUM(BK851:BK857)</f>
        <v>0</v>
      </c>
    </row>
    <row r="851" spans="1:65" s="2" customFormat="1" ht="33" customHeight="1">
      <c r="A851" s="34"/>
      <c r="B851" s="35"/>
      <c r="C851" s="183" t="s">
        <v>1397</v>
      </c>
      <c r="D851" s="183" t="s">
        <v>143</v>
      </c>
      <c r="E851" s="184" t="s">
        <v>1398</v>
      </c>
      <c r="F851" s="185" t="s">
        <v>1399</v>
      </c>
      <c r="G851" s="186" t="s">
        <v>166</v>
      </c>
      <c r="H851" s="187">
        <v>12.44</v>
      </c>
      <c r="I851" s="188"/>
      <c r="J851" s="189">
        <f>ROUND(I851*H851,2)</f>
        <v>0</v>
      </c>
      <c r="K851" s="190"/>
      <c r="L851" s="39"/>
      <c r="M851" s="191" t="s">
        <v>1</v>
      </c>
      <c r="N851" s="192" t="s">
        <v>39</v>
      </c>
      <c r="O851" s="71"/>
      <c r="P851" s="193">
        <f>O851*H851</f>
        <v>0</v>
      </c>
      <c r="Q851" s="193">
        <v>0</v>
      </c>
      <c r="R851" s="193">
        <f>Q851*H851</f>
        <v>0</v>
      </c>
      <c r="S851" s="193">
        <v>2.5999999999999999E-2</v>
      </c>
      <c r="T851" s="194">
        <f>S851*H851</f>
        <v>0.32343999999999995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195" t="s">
        <v>262</v>
      </c>
      <c r="AT851" s="195" t="s">
        <v>143</v>
      </c>
      <c r="AU851" s="195" t="s">
        <v>148</v>
      </c>
      <c r="AY851" s="17" t="s">
        <v>140</v>
      </c>
      <c r="BE851" s="196">
        <f>IF(N851="základní",J851,0)</f>
        <v>0</v>
      </c>
      <c r="BF851" s="196">
        <f>IF(N851="snížená",J851,0)</f>
        <v>0</v>
      </c>
      <c r="BG851" s="196">
        <f>IF(N851="zákl. přenesená",J851,0)</f>
        <v>0</v>
      </c>
      <c r="BH851" s="196">
        <f>IF(N851="sníž. přenesená",J851,0)</f>
        <v>0</v>
      </c>
      <c r="BI851" s="196">
        <f>IF(N851="nulová",J851,0)</f>
        <v>0</v>
      </c>
      <c r="BJ851" s="17" t="s">
        <v>148</v>
      </c>
      <c r="BK851" s="196">
        <f>ROUND(I851*H851,2)</f>
        <v>0</v>
      </c>
      <c r="BL851" s="17" t="s">
        <v>262</v>
      </c>
      <c r="BM851" s="195" t="s">
        <v>1400</v>
      </c>
    </row>
    <row r="852" spans="1:65" s="13" customFormat="1" ht="11.25">
      <c r="B852" s="197"/>
      <c r="C852" s="198"/>
      <c r="D852" s="199" t="s">
        <v>150</v>
      </c>
      <c r="E852" s="200" t="s">
        <v>1</v>
      </c>
      <c r="F852" s="201" t="s">
        <v>195</v>
      </c>
      <c r="G852" s="198"/>
      <c r="H852" s="200" t="s">
        <v>1</v>
      </c>
      <c r="I852" s="202"/>
      <c r="J852" s="198"/>
      <c r="K852" s="198"/>
      <c r="L852" s="203"/>
      <c r="M852" s="204"/>
      <c r="N852" s="205"/>
      <c r="O852" s="205"/>
      <c r="P852" s="205"/>
      <c r="Q852" s="205"/>
      <c r="R852" s="205"/>
      <c r="S852" s="205"/>
      <c r="T852" s="206"/>
      <c r="AT852" s="207" t="s">
        <v>150</v>
      </c>
      <c r="AU852" s="207" t="s">
        <v>148</v>
      </c>
      <c r="AV852" s="13" t="s">
        <v>81</v>
      </c>
      <c r="AW852" s="13" t="s">
        <v>31</v>
      </c>
      <c r="AX852" s="13" t="s">
        <v>73</v>
      </c>
      <c r="AY852" s="207" t="s">
        <v>140</v>
      </c>
    </row>
    <row r="853" spans="1:65" s="14" customFormat="1" ht="11.25">
      <c r="B853" s="208"/>
      <c r="C853" s="209"/>
      <c r="D853" s="199" t="s">
        <v>150</v>
      </c>
      <c r="E853" s="210" t="s">
        <v>1</v>
      </c>
      <c r="F853" s="211" t="s">
        <v>196</v>
      </c>
      <c r="G853" s="209"/>
      <c r="H853" s="212">
        <v>12.44</v>
      </c>
      <c r="I853" s="213"/>
      <c r="J853" s="209"/>
      <c r="K853" s="209"/>
      <c r="L853" s="214"/>
      <c r="M853" s="215"/>
      <c r="N853" s="216"/>
      <c r="O853" s="216"/>
      <c r="P853" s="216"/>
      <c r="Q853" s="216"/>
      <c r="R853" s="216"/>
      <c r="S853" s="216"/>
      <c r="T853" s="217"/>
      <c r="AT853" s="218" t="s">
        <v>150</v>
      </c>
      <c r="AU853" s="218" t="s">
        <v>148</v>
      </c>
      <c r="AV853" s="14" t="s">
        <v>148</v>
      </c>
      <c r="AW853" s="14" t="s">
        <v>31</v>
      </c>
      <c r="AX853" s="14" t="s">
        <v>81</v>
      </c>
      <c r="AY853" s="218" t="s">
        <v>140</v>
      </c>
    </row>
    <row r="854" spans="1:65" s="2" customFormat="1" ht="33" customHeight="1">
      <c r="A854" s="34"/>
      <c r="B854" s="35"/>
      <c r="C854" s="183" t="s">
        <v>1401</v>
      </c>
      <c r="D854" s="183" t="s">
        <v>143</v>
      </c>
      <c r="E854" s="184" t="s">
        <v>1402</v>
      </c>
      <c r="F854" s="185" t="s">
        <v>1403</v>
      </c>
      <c r="G854" s="186" t="s">
        <v>166</v>
      </c>
      <c r="H854" s="187">
        <v>12.44</v>
      </c>
      <c r="I854" s="188"/>
      <c r="J854" s="189">
        <f>ROUND(I854*H854,2)</f>
        <v>0</v>
      </c>
      <c r="K854" s="190"/>
      <c r="L854" s="39"/>
      <c r="M854" s="191" t="s">
        <v>1</v>
      </c>
      <c r="N854" s="192" t="s">
        <v>39</v>
      </c>
      <c r="O854" s="71"/>
      <c r="P854" s="193">
        <f>O854*H854</f>
        <v>0</v>
      </c>
      <c r="Q854" s="193">
        <v>2.265E-2</v>
      </c>
      <c r="R854" s="193">
        <f>Q854*H854</f>
        <v>0.28176599999999996</v>
      </c>
      <c r="S854" s="193">
        <v>0</v>
      </c>
      <c r="T854" s="194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195" t="s">
        <v>262</v>
      </c>
      <c r="AT854" s="195" t="s">
        <v>143</v>
      </c>
      <c r="AU854" s="195" t="s">
        <v>148</v>
      </c>
      <c r="AY854" s="17" t="s">
        <v>140</v>
      </c>
      <c r="BE854" s="196">
        <f>IF(N854="základní",J854,0)</f>
        <v>0</v>
      </c>
      <c r="BF854" s="196">
        <f>IF(N854="snížená",J854,0)</f>
        <v>0</v>
      </c>
      <c r="BG854" s="196">
        <f>IF(N854="zákl. přenesená",J854,0)</f>
        <v>0</v>
      </c>
      <c r="BH854" s="196">
        <f>IF(N854="sníž. přenesená",J854,0)</f>
        <v>0</v>
      </c>
      <c r="BI854" s="196">
        <f>IF(N854="nulová",J854,0)</f>
        <v>0</v>
      </c>
      <c r="BJ854" s="17" t="s">
        <v>148</v>
      </c>
      <c r="BK854" s="196">
        <f>ROUND(I854*H854,2)</f>
        <v>0</v>
      </c>
      <c r="BL854" s="17" t="s">
        <v>262</v>
      </c>
      <c r="BM854" s="195" t="s">
        <v>1404</v>
      </c>
    </row>
    <row r="855" spans="1:65" s="2" customFormat="1" ht="21.75" customHeight="1">
      <c r="A855" s="34"/>
      <c r="B855" s="35"/>
      <c r="C855" s="183" t="s">
        <v>1405</v>
      </c>
      <c r="D855" s="183" t="s">
        <v>143</v>
      </c>
      <c r="E855" s="184" t="s">
        <v>1406</v>
      </c>
      <c r="F855" s="185" t="s">
        <v>1407</v>
      </c>
      <c r="G855" s="186" t="s">
        <v>166</v>
      </c>
      <c r="H855" s="187">
        <v>12.44</v>
      </c>
      <c r="I855" s="188"/>
      <c r="J855" s="189">
        <f>ROUND(I855*H855,2)</f>
        <v>0</v>
      </c>
      <c r="K855" s="190"/>
      <c r="L855" s="39"/>
      <c r="M855" s="191" t="s">
        <v>1</v>
      </c>
      <c r="N855" s="192" t="s">
        <v>39</v>
      </c>
      <c r="O855" s="71"/>
      <c r="P855" s="193">
        <f>O855*H855</f>
        <v>0</v>
      </c>
      <c r="Q855" s="193">
        <v>0</v>
      </c>
      <c r="R855" s="193">
        <f>Q855*H855</f>
        <v>0</v>
      </c>
      <c r="S855" s="193">
        <v>1.7999999999999999E-2</v>
      </c>
      <c r="T855" s="194">
        <f>S855*H855</f>
        <v>0.22391999999999998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195" t="s">
        <v>262</v>
      </c>
      <c r="AT855" s="195" t="s">
        <v>143</v>
      </c>
      <c r="AU855" s="195" t="s">
        <v>148</v>
      </c>
      <c r="AY855" s="17" t="s">
        <v>140</v>
      </c>
      <c r="BE855" s="196">
        <f>IF(N855="základní",J855,0)</f>
        <v>0</v>
      </c>
      <c r="BF855" s="196">
        <f>IF(N855="snížená",J855,0)</f>
        <v>0</v>
      </c>
      <c r="BG855" s="196">
        <f>IF(N855="zákl. přenesená",J855,0)</f>
        <v>0</v>
      </c>
      <c r="BH855" s="196">
        <f>IF(N855="sníž. přenesená",J855,0)</f>
        <v>0</v>
      </c>
      <c r="BI855" s="196">
        <f>IF(N855="nulová",J855,0)</f>
        <v>0</v>
      </c>
      <c r="BJ855" s="17" t="s">
        <v>148</v>
      </c>
      <c r="BK855" s="196">
        <f>ROUND(I855*H855,2)</f>
        <v>0</v>
      </c>
      <c r="BL855" s="17" t="s">
        <v>262</v>
      </c>
      <c r="BM855" s="195" t="s">
        <v>1408</v>
      </c>
    </row>
    <row r="856" spans="1:65" s="2" customFormat="1" ht="33" customHeight="1">
      <c r="A856" s="34"/>
      <c r="B856" s="35"/>
      <c r="C856" s="183" t="s">
        <v>1409</v>
      </c>
      <c r="D856" s="183" t="s">
        <v>143</v>
      </c>
      <c r="E856" s="184" t="s">
        <v>1410</v>
      </c>
      <c r="F856" s="185" t="s">
        <v>1411</v>
      </c>
      <c r="G856" s="186" t="s">
        <v>146</v>
      </c>
      <c r="H856" s="187">
        <v>0.28199999999999997</v>
      </c>
      <c r="I856" s="188"/>
      <c r="J856" s="189">
        <f>ROUND(I856*H856,2)</f>
        <v>0</v>
      </c>
      <c r="K856" s="190"/>
      <c r="L856" s="39"/>
      <c r="M856" s="191" t="s">
        <v>1</v>
      </c>
      <c r="N856" s="192" t="s">
        <v>39</v>
      </c>
      <c r="O856" s="71"/>
      <c r="P856" s="193">
        <f>O856*H856</f>
        <v>0</v>
      </c>
      <c r="Q856" s="193">
        <v>0</v>
      </c>
      <c r="R856" s="193">
        <f>Q856*H856</f>
        <v>0</v>
      </c>
      <c r="S856" s="193">
        <v>0</v>
      </c>
      <c r="T856" s="194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95" t="s">
        <v>262</v>
      </c>
      <c r="AT856" s="195" t="s">
        <v>143</v>
      </c>
      <c r="AU856" s="195" t="s">
        <v>148</v>
      </c>
      <c r="AY856" s="17" t="s">
        <v>140</v>
      </c>
      <c r="BE856" s="196">
        <f>IF(N856="základní",J856,0)</f>
        <v>0</v>
      </c>
      <c r="BF856" s="196">
        <f>IF(N856="snížená",J856,0)</f>
        <v>0</v>
      </c>
      <c r="BG856" s="196">
        <f>IF(N856="zákl. přenesená",J856,0)</f>
        <v>0</v>
      </c>
      <c r="BH856" s="196">
        <f>IF(N856="sníž. přenesená",J856,0)</f>
        <v>0</v>
      </c>
      <c r="BI856" s="196">
        <f>IF(N856="nulová",J856,0)</f>
        <v>0</v>
      </c>
      <c r="BJ856" s="17" t="s">
        <v>148</v>
      </c>
      <c r="BK856" s="196">
        <f>ROUND(I856*H856,2)</f>
        <v>0</v>
      </c>
      <c r="BL856" s="17" t="s">
        <v>262</v>
      </c>
      <c r="BM856" s="195" t="s">
        <v>1412</v>
      </c>
    </row>
    <row r="857" spans="1:65" s="2" customFormat="1" ht="24.2" customHeight="1">
      <c r="A857" s="34"/>
      <c r="B857" s="35"/>
      <c r="C857" s="183" t="s">
        <v>1413</v>
      </c>
      <c r="D857" s="183" t="s">
        <v>143</v>
      </c>
      <c r="E857" s="184" t="s">
        <v>1414</v>
      </c>
      <c r="F857" s="185" t="s">
        <v>1415</v>
      </c>
      <c r="G857" s="186" t="s">
        <v>146</v>
      </c>
      <c r="H857" s="187">
        <v>0.28199999999999997</v>
      </c>
      <c r="I857" s="188"/>
      <c r="J857" s="189">
        <f>ROUND(I857*H857,2)</f>
        <v>0</v>
      </c>
      <c r="K857" s="190"/>
      <c r="L857" s="39"/>
      <c r="M857" s="191" t="s">
        <v>1</v>
      </c>
      <c r="N857" s="192" t="s">
        <v>39</v>
      </c>
      <c r="O857" s="71"/>
      <c r="P857" s="193">
        <f>O857*H857</f>
        <v>0</v>
      </c>
      <c r="Q857" s="193">
        <v>0</v>
      </c>
      <c r="R857" s="193">
        <f>Q857*H857</f>
        <v>0</v>
      </c>
      <c r="S857" s="193">
        <v>0</v>
      </c>
      <c r="T857" s="194">
        <f>S857*H857</f>
        <v>0</v>
      </c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R857" s="195" t="s">
        <v>262</v>
      </c>
      <c r="AT857" s="195" t="s">
        <v>143</v>
      </c>
      <c r="AU857" s="195" t="s">
        <v>148</v>
      </c>
      <c r="AY857" s="17" t="s">
        <v>140</v>
      </c>
      <c r="BE857" s="196">
        <f>IF(N857="základní",J857,0)</f>
        <v>0</v>
      </c>
      <c r="BF857" s="196">
        <f>IF(N857="snížená",J857,0)</f>
        <v>0</v>
      </c>
      <c r="BG857" s="196">
        <f>IF(N857="zákl. přenesená",J857,0)</f>
        <v>0</v>
      </c>
      <c r="BH857" s="196">
        <f>IF(N857="sníž. přenesená",J857,0)</f>
        <v>0</v>
      </c>
      <c r="BI857" s="196">
        <f>IF(N857="nulová",J857,0)</f>
        <v>0</v>
      </c>
      <c r="BJ857" s="17" t="s">
        <v>148</v>
      </c>
      <c r="BK857" s="196">
        <f>ROUND(I857*H857,2)</f>
        <v>0</v>
      </c>
      <c r="BL857" s="17" t="s">
        <v>262</v>
      </c>
      <c r="BM857" s="195" t="s">
        <v>1416</v>
      </c>
    </row>
    <row r="858" spans="1:65" s="12" customFormat="1" ht="22.9" customHeight="1">
      <c r="B858" s="167"/>
      <c r="C858" s="168"/>
      <c r="D858" s="169" t="s">
        <v>72</v>
      </c>
      <c r="E858" s="181" t="s">
        <v>1417</v>
      </c>
      <c r="F858" s="181" t="s">
        <v>1418</v>
      </c>
      <c r="G858" s="168"/>
      <c r="H858" s="168"/>
      <c r="I858" s="171"/>
      <c r="J858" s="182">
        <f>BK858</f>
        <v>0</v>
      </c>
      <c r="K858" s="168"/>
      <c r="L858" s="173"/>
      <c r="M858" s="174"/>
      <c r="N858" s="175"/>
      <c r="O858" s="175"/>
      <c r="P858" s="176">
        <f>SUM(P859:P867)</f>
        <v>0</v>
      </c>
      <c r="Q858" s="175"/>
      <c r="R858" s="176">
        <f>SUM(R859:R867)</f>
        <v>1.1834599999999999E-2</v>
      </c>
      <c r="S858" s="175"/>
      <c r="T858" s="177">
        <f>SUM(T859:T867)</f>
        <v>1.6177399999999998E-2</v>
      </c>
      <c r="AR858" s="178" t="s">
        <v>148</v>
      </c>
      <c r="AT858" s="179" t="s">
        <v>72</v>
      </c>
      <c r="AU858" s="179" t="s">
        <v>81</v>
      </c>
      <c r="AY858" s="178" t="s">
        <v>140</v>
      </c>
      <c r="BK858" s="180">
        <f>SUM(BK859:BK867)</f>
        <v>0</v>
      </c>
    </row>
    <row r="859" spans="1:65" s="2" customFormat="1" ht="24.2" customHeight="1">
      <c r="A859" s="34"/>
      <c r="B859" s="35"/>
      <c r="C859" s="183" t="s">
        <v>1419</v>
      </c>
      <c r="D859" s="183" t="s">
        <v>143</v>
      </c>
      <c r="E859" s="184" t="s">
        <v>1420</v>
      </c>
      <c r="F859" s="185" t="s">
        <v>1421</v>
      </c>
      <c r="G859" s="186" t="s">
        <v>166</v>
      </c>
      <c r="H859" s="187">
        <v>0.94</v>
      </c>
      <c r="I859" s="188"/>
      <c r="J859" s="189">
        <f>ROUND(I859*H859,2)</f>
        <v>0</v>
      </c>
      <c r="K859" s="190"/>
      <c r="L859" s="39"/>
      <c r="M859" s="191" t="s">
        <v>1</v>
      </c>
      <c r="N859" s="192" t="s">
        <v>39</v>
      </c>
      <c r="O859" s="71"/>
      <c r="P859" s="193">
        <f>O859*H859</f>
        <v>0</v>
      </c>
      <c r="Q859" s="193">
        <v>1.259E-2</v>
      </c>
      <c r="R859" s="193">
        <f>Q859*H859</f>
        <v>1.1834599999999999E-2</v>
      </c>
      <c r="S859" s="193">
        <v>0</v>
      </c>
      <c r="T859" s="194">
        <f>S859*H859</f>
        <v>0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195" t="s">
        <v>262</v>
      </c>
      <c r="AT859" s="195" t="s">
        <v>143</v>
      </c>
      <c r="AU859" s="195" t="s">
        <v>148</v>
      </c>
      <c r="AY859" s="17" t="s">
        <v>140</v>
      </c>
      <c r="BE859" s="196">
        <f>IF(N859="základní",J859,0)</f>
        <v>0</v>
      </c>
      <c r="BF859" s="196">
        <f>IF(N859="snížená",J859,0)</f>
        <v>0</v>
      </c>
      <c r="BG859" s="196">
        <f>IF(N859="zákl. přenesená",J859,0)</f>
        <v>0</v>
      </c>
      <c r="BH859" s="196">
        <f>IF(N859="sníž. přenesená",J859,0)</f>
        <v>0</v>
      </c>
      <c r="BI859" s="196">
        <f>IF(N859="nulová",J859,0)</f>
        <v>0</v>
      </c>
      <c r="BJ859" s="17" t="s">
        <v>148</v>
      </c>
      <c r="BK859" s="196">
        <f>ROUND(I859*H859,2)</f>
        <v>0</v>
      </c>
      <c r="BL859" s="17" t="s">
        <v>262</v>
      </c>
      <c r="BM859" s="195" t="s">
        <v>1422</v>
      </c>
    </row>
    <row r="860" spans="1:65" s="13" customFormat="1" ht="11.25">
      <c r="B860" s="197"/>
      <c r="C860" s="198"/>
      <c r="D860" s="199" t="s">
        <v>150</v>
      </c>
      <c r="E860" s="200" t="s">
        <v>1</v>
      </c>
      <c r="F860" s="201" t="s">
        <v>191</v>
      </c>
      <c r="G860" s="198"/>
      <c r="H860" s="200" t="s">
        <v>1</v>
      </c>
      <c r="I860" s="202"/>
      <c r="J860" s="198"/>
      <c r="K860" s="198"/>
      <c r="L860" s="203"/>
      <c r="M860" s="204"/>
      <c r="N860" s="205"/>
      <c r="O860" s="205"/>
      <c r="P860" s="205"/>
      <c r="Q860" s="205"/>
      <c r="R860" s="205"/>
      <c r="S860" s="205"/>
      <c r="T860" s="206"/>
      <c r="AT860" s="207" t="s">
        <v>150</v>
      </c>
      <c r="AU860" s="207" t="s">
        <v>148</v>
      </c>
      <c r="AV860" s="13" t="s">
        <v>81</v>
      </c>
      <c r="AW860" s="13" t="s">
        <v>31</v>
      </c>
      <c r="AX860" s="13" t="s">
        <v>73</v>
      </c>
      <c r="AY860" s="207" t="s">
        <v>140</v>
      </c>
    </row>
    <row r="861" spans="1:65" s="14" customFormat="1" ht="11.25">
      <c r="B861" s="208"/>
      <c r="C861" s="209"/>
      <c r="D861" s="199" t="s">
        <v>150</v>
      </c>
      <c r="E861" s="210" t="s">
        <v>1</v>
      </c>
      <c r="F861" s="211" t="s">
        <v>192</v>
      </c>
      <c r="G861" s="209"/>
      <c r="H861" s="212">
        <v>0.94</v>
      </c>
      <c r="I861" s="213"/>
      <c r="J861" s="209"/>
      <c r="K861" s="209"/>
      <c r="L861" s="214"/>
      <c r="M861" s="215"/>
      <c r="N861" s="216"/>
      <c r="O861" s="216"/>
      <c r="P861" s="216"/>
      <c r="Q861" s="216"/>
      <c r="R861" s="216"/>
      <c r="S861" s="216"/>
      <c r="T861" s="217"/>
      <c r="AT861" s="218" t="s">
        <v>150</v>
      </c>
      <c r="AU861" s="218" t="s">
        <v>148</v>
      </c>
      <c r="AV861" s="14" t="s">
        <v>148</v>
      </c>
      <c r="AW861" s="14" t="s">
        <v>31</v>
      </c>
      <c r="AX861" s="14" t="s">
        <v>81</v>
      </c>
      <c r="AY861" s="218" t="s">
        <v>140</v>
      </c>
    </row>
    <row r="862" spans="1:65" s="2" customFormat="1" ht="21.75" customHeight="1">
      <c r="A862" s="34"/>
      <c r="B862" s="35"/>
      <c r="C862" s="183" t="s">
        <v>1423</v>
      </c>
      <c r="D862" s="183" t="s">
        <v>143</v>
      </c>
      <c r="E862" s="184" t="s">
        <v>1424</v>
      </c>
      <c r="F862" s="185" t="s">
        <v>1425</v>
      </c>
      <c r="G862" s="186" t="s">
        <v>166</v>
      </c>
      <c r="H862" s="187">
        <v>0.94</v>
      </c>
      <c r="I862" s="188"/>
      <c r="J862" s="189">
        <f>ROUND(I862*H862,2)</f>
        <v>0</v>
      </c>
      <c r="K862" s="190"/>
      <c r="L862" s="39"/>
      <c r="M862" s="191" t="s">
        <v>1</v>
      </c>
      <c r="N862" s="192" t="s">
        <v>39</v>
      </c>
      <c r="O862" s="71"/>
      <c r="P862" s="193">
        <f>O862*H862</f>
        <v>0</v>
      </c>
      <c r="Q862" s="193">
        <v>0</v>
      </c>
      <c r="R862" s="193">
        <f>Q862*H862</f>
        <v>0</v>
      </c>
      <c r="S862" s="193">
        <v>0</v>
      </c>
      <c r="T862" s="194">
        <f>S862*H862</f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195" t="s">
        <v>262</v>
      </c>
      <c r="AT862" s="195" t="s">
        <v>143</v>
      </c>
      <c r="AU862" s="195" t="s">
        <v>148</v>
      </c>
      <c r="AY862" s="17" t="s">
        <v>140</v>
      </c>
      <c r="BE862" s="196">
        <f>IF(N862="základní",J862,0)</f>
        <v>0</v>
      </c>
      <c r="BF862" s="196">
        <f>IF(N862="snížená",J862,0)</f>
        <v>0</v>
      </c>
      <c r="BG862" s="196">
        <f>IF(N862="zákl. přenesená",J862,0)</f>
        <v>0</v>
      </c>
      <c r="BH862" s="196">
        <f>IF(N862="sníž. přenesená",J862,0)</f>
        <v>0</v>
      </c>
      <c r="BI862" s="196">
        <f>IF(N862="nulová",J862,0)</f>
        <v>0</v>
      </c>
      <c r="BJ862" s="17" t="s">
        <v>148</v>
      </c>
      <c r="BK862" s="196">
        <f>ROUND(I862*H862,2)</f>
        <v>0</v>
      </c>
      <c r="BL862" s="17" t="s">
        <v>262</v>
      </c>
      <c r="BM862" s="195" t="s">
        <v>1426</v>
      </c>
    </row>
    <row r="863" spans="1:65" s="2" customFormat="1" ht="24.2" customHeight="1">
      <c r="A863" s="34"/>
      <c r="B863" s="35"/>
      <c r="C863" s="183" t="s">
        <v>1427</v>
      </c>
      <c r="D863" s="183" t="s">
        <v>143</v>
      </c>
      <c r="E863" s="184" t="s">
        <v>1428</v>
      </c>
      <c r="F863" s="185" t="s">
        <v>1429</v>
      </c>
      <c r="G863" s="186" t="s">
        <v>166</v>
      </c>
      <c r="H863" s="187">
        <v>0.94</v>
      </c>
      <c r="I863" s="188"/>
      <c r="J863" s="189">
        <f>ROUND(I863*H863,2)</f>
        <v>0</v>
      </c>
      <c r="K863" s="190"/>
      <c r="L863" s="39"/>
      <c r="M863" s="191" t="s">
        <v>1</v>
      </c>
      <c r="N863" s="192" t="s">
        <v>39</v>
      </c>
      <c r="O863" s="71"/>
      <c r="P863" s="193">
        <f>O863*H863</f>
        <v>0</v>
      </c>
      <c r="Q863" s="193">
        <v>0</v>
      </c>
      <c r="R863" s="193">
        <f>Q863*H863</f>
        <v>0</v>
      </c>
      <c r="S863" s="193">
        <v>1.721E-2</v>
      </c>
      <c r="T863" s="194">
        <f>S863*H863</f>
        <v>1.6177399999999998E-2</v>
      </c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R863" s="195" t="s">
        <v>262</v>
      </c>
      <c r="AT863" s="195" t="s">
        <v>143</v>
      </c>
      <c r="AU863" s="195" t="s">
        <v>148</v>
      </c>
      <c r="AY863" s="17" t="s">
        <v>140</v>
      </c>
      <c r="BE863" s="196">
        <f>IF(N863="základní",J863,0)</f>
        <v>0</v>
      </c>
      <c r="BF863" s="196">
        <f>IF(N863="snížená",J863,0)</f>
        <v>0</v>
      </c>
      <c r="BG863" s="196">
        <f>IF(N863="zákl. přenesená",J863,0)</f>
        <v>0</v>
      </c>
      <c r="BH863" s="196">
        <f>IF(N863="sníž. přenesená",J863,0)</f>
        <v>0</v>
      </c>
      <c r="BI863" s="196">
        <f>IF(N863="nulová",J863,0)</f>
        <v>0</v>
      </c>
      <c r="BJ863" s="17" t="s">
        <v>148</v>
      </c>
      <c r="BK863" s="196">
        <f>ROUND(I863*H863,2)</f>
        <v>0</v>
      </c>
      <c r="BL863" s="17" t="s">
        <v>262</v>
      </c>
      <c r="BM863" s="195" t="s">
        <v>1430</v>
      </c>
    </row>
    <row r="864" spans="1:65" s="13" customFormat="1" ht="11.25">
      <c r="B864" s="197"/>
      <c r="C864" s="198"/>
      <c r="D864" s="199" t="s">
        <v>150</v>
      </c>
      <c r="E864" s="200" t="s">
        <v>1</v>
      </c>
      <c r="F864" s="201" t="s">
        <v>191</v>
      </c>
      <c r="G864" s="198"/>
      <c r="H864" s="200" t="s">
        <v>1</v>
      </c>
      <c r="I864" s="202"/>
      <c r="J864" s="198"/>
      <c r="K864" s="198"/>
      <c r="L864" s="203"/>
      <c r="M864" s="204"/>
      <c r="N864" s="205"/>
      <c r="O864" s="205"/>
      <c r="P864" s="205"/>
      <c r="Q864" s="205"/>
      <c r="R864" s="205"/>
      <c r="S864" s="205"/>
      <c r="T864" s="206"/>
      <c r="AT864" s="207" t="s">
        <v>150</v>
      </c>
      <c r="AU864" s="207" t="s">
        <v>148</v>
      </c>
      <c r="AV864" s="13" t="s">
        <v>81</v>
      </c>
      <c r="AW864" s="13" t="s">
        <v>31</v>
      </c>
      <c r="AX864" s="13" t="s">
        <v>73</v>
      </c>
      <c r="AY864" s="207" t="s">
        <v>140</v>
      </c>
    </row>
    <row r="865" spans="1:65" s="14" customFormat="1" ht="11.25">
      <c r="B865" s="208"/>
      <c r="C865" s="209"/>
      <c r="D865" s="199" t="s">
        <v>150</v>
      </c>
      <c r="E865" s="210" t="s">
        <v>1</v>
      </c>
      <c r="F865" s="211" t="s">
        <v>192</v>
      </c>
      <c r="G865" s="209"/>
      <c r="H865" s="212">
        <v>0.94</v>
      </c>
      <c r="I865" s="213"/>
      <c r="J865" s="209"/>
      <c r="K865" s="209"/>
      <c r="L865" s="214"/>
      <c r="M865" s="215"/>
      <c r="N865" s="216"/>
      <c r="O865" s="216"/>
      <c r="P865" s="216"/>
      <c r="Q865" s="216"/>
      <c r="R865" s="216"/>
      <c r="S865" s="216"/>
      <c r="T865" s="217"/>
      <c r="AT865" s="218" t="s">
        <v>150</v>
      </c>
      <c r="AU865" s="218" t="s">
        <v>148</v>
      </c>
      <c r="AV865" s="14" t="s">
        <v>148</v>
      </c>
      <c r="AW865" s="14" t="s">
        <v>31</v>
      </c>
      <c r="AX865" s="14" t="s">
        <v>81</v>
      </c>
      <c r="AY865" s="218" t="s">
        <v>140</v>
      </c>
    </row>
    <row r="866" spans="1:65" s="2" customFormat="1" ht="37.9" customHeight="1">
      <c r="A866" s="34"/>
      <c r="B866" s="35"/>
      <c r="C866" s="183" t="s">
        <v>1431</v>
      </c>
      <c r="D866" s="183" t="s">
        <v>143</v>
      </c>
      <c r="E866" s="184" t="s">
        <v>1432</v>
      </c>
      <c r="F866" s="185" t="s">
        <v>1433</v>
      </c>
      <c r="G866" s="186" t="s">
        <v>146</v>
      </c>
      <c r="H866" s="187">
        <v>1.2E-2</v>
      </c>
      <c r="I866" s="188"/>
      <c r="J866" s="189">
        <f>ROUND(I866*H866,2)</f>
        <v>0</v>
      </c>
      <c r="K866" s="190"/>
      <c r="L866" s="39"/>
      <c r="M866" s="191" t="s">
        <v>1</v>
      </c>
      <c r="N866" s="192" t="s">
        <v>39</v>
      </c>
      <c r="O866" s="71"/>
      <c r="P866" s="193">
        <f>O866*H866</f>
        <v>0</v>
      </c>
      <c r="Q866" s="193">
        <v>0</v>
      </c>
      <c r="R866" s="193">
        <f>Q866*H866</f>
        <v>0</v>
      </c>
      <c r="S866" s="193">
        <v>0</v>
      </c>
      <c r="T866" s="194">
        <f>S866*H866</f>
        <v>0</v>
      </c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R866" s="195" t="s">
        <v>262</v>
      </c>
      <c r="AT866" s="195" t="s">
        <v>143</v>
      </c>
      <c r="AU866" s="195" t="s">
        <v>148</v>
      </c>
      <c r="AY866" s="17" t="s">
        <v>140</v>
      </c>
      <c r="BE866" s="196">
        <f>IF(N866="základní",J866,0)</f>
        <v>0</v>
      </c>
      <c r="BF866" s="196">
        <f>IF(N866="snížená",J866,0)</f>
        <v>0</v>
      </c>
      <c r="BG866" s="196">
        <f>IF(N866="zákl. přenesená",J866,0)</f>
        <v>0</v>
      </c>
      <c r="BH866" s="196">
        <f>IF(N866="sníž. přenesená",J866,0)</f>
        <v>0</v>
      </c>
      <c r="BI866" s="196">
        <f>IF(N866="nulová",J866,0)</f>
        <v>0</v>
      </c>
      <c r="BJ866" s="17" t="s">
        <v>148</v>
      </c>
      <c r="BK866" s="196">
        <f>ROUND(I866*H866,2)</f>
        <v>0</v>
      </c>
      <c r="BL866" s="17" t="s">
        <v>262</v>
      </c>
      <c r="BM866" s="195" t="s">
        <v>1434</v>
      </c>
    </row>
    <row r="867" spans="1:65" s="2" customFormat="1" ht="24.2" customHeight="1">
      <c r="A867" s="34"/>
      <c r="B867" s="35"/>
      <c r="C867" s="183" t="s">
        <v>1435</v>
      </c>
      <c r="D867" s="183" t="s">
        <v>143</v>
      </c>
      <c r="E867" s="184" t="s">
        <v>1436</v>
      </c>
      <c r="F867" s="185" t="s">
        <v>1437</v>
      </c>
      <c r="G867" s="186" t="s">
        <v>146</v>
      </c>
      <c r="H867" s="187">
        <v>1.2E-2</v>
      </c>
      <c r="I867" s="188"/>
      <c r="J867" s="189">
        <f>ROUND(I867*H867,2)</f>
        <v>0</v>
      </c>
      <c r="K867" s="190"/>
      <c r="L867" s="39"/>
      <c r="M867" s="191" t="s">
        <v>1</v>
      </c>
      <c r="N867" s="192" t="s">
        <v>39</v>
      </c>
      <c r="O867" s="71"/>
      <c r="P867" s="193">
        <f>O867*H867</f>
        <v>0</v>
      </c>
      <c r="Q867" s="193">
        <v>0</v>
      </c>
      <c r="R867" s="193">
        <f>Q867*H867</f>
        <v>0</v>
      </c>
      <c r="S867" s="193">
        <v>0</v>
      </c>
      <c r="T867" s="194">
        <f>S867*H867</f>
        <v>0</v>
      </c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R867" s="195" t="s">
        <v>262</v>
      </c>
      <c r="AT867" s="195" t="s">
        <v>143</v>
      </c>
      <c r="AU867" s="195" t="s">
        <v>148</v>
      </c>
      <c r="AY867" s="17" t="s">
        <v>140</v>
      </c>
      <c r="BE867" s="196">
        <f>IF(N867="základní",J867,0)</f>
        <v>0</v>
      </c>
      <c r="BF867" s="196">
        <f>IF(N867="snížená",J867,0)</f>
        <v>0</v>
      </c>
      <c r="BG867" s="196">
        <f>IF(N867="zákl. přenesená",J867,0)</f>
        <v>0</v>
      </c>
      <c r="BH867" s="196">
        <f>IF(N867="sníž. přenesená",J867,0)</f>
        <v>0</v>
      </c>
      <c r="BI867" s="196">
        <f>IF(N867="nulová",J867,0)</f>
        <v>0</v>
      </c>
      <c r="BJ867" s="17" t="s">
        <v>148</v>
      </c>
      <c r="BK867" s="196">
        <f>ROUND(I867*H867,2)</f>
        <v>0</v>
      </c>
      <c r="BL867" s="17" t="s">
        <v>262</v>
      </c>
      <c r="BM867" s="195" t="s">
        <v>1438</v>
      </c>
    </row>
    <row r="868" spans="1:65" s="12" customFormat="1" ht="22.9" customHeight="1">
      <c r="B868" s="167"/>
      <c r="C868" s="168"/>
      <c r="D868" s="169" t="s">
        <v>72</v>
      </c>
      <c r="E868" s="181" t="s">
        <v>1439</v>
      </c>
      <c r="F868" s="181" t="s">
        <v>1440</v>
      </c>
      <c r="G868" s="168"/>
      <c r="H868" s="168"/>
      <c r="I868" s="171"/>
      <c r="J868" s="182">
        <f>BK868</f>
        <v>0</v>
      </c>
      <c r="K868" s="168"/>
      <c r="L868" s="173"/>
      <c r="M868" s="174"/>
      <c r="N868" s="175"/>
      <c r="O868" s="175"/>
      <c r="P868" s="176">
        <f>SUM(P869:P924)</f>
        <v>0</v>
      </c>
      <c r="Q868" s="175"/>
      <c r="R868" s="176">
        <f>SUM(R869:R924)</f>
        <v>0.21164999999999998</v>
      </c>
      <c r="S868" s="175"/>
      <c r="T868" s="177">
        <f>SUM(T869:T924)</f>
        <v>1.5751580000000001</v>
      </c>
      <c r="AR868" s="178" t="s">
        <v>148</v>
      </c>
      <c r="AT868" s="179" t="s">
        <v>72</v>
      </c>
      <c r="AU868" s="179" t="s">
        <v>81</v>
      </c>
      <c r="AY868" s="178" t="s">
        <v>140</v>
      </c>
      <c r="BK868" s="180">
        <f>SUM(BK869:BK924)</f>
        <v>0</v>
      </c>
    </row>
    <row r="869" spans="1:65" s="2" customFormat="1" ht="21.75" customHeight="1">
      <c r="A869" s="34"/>
      <c r="B869" s="35"/>
      <c r="C869" s="183" t="s">
        <v>1441</v>
      </c>
      <c r="D869" s="183" t="s">
        <v>143</v>
      </c>
      <c r="E869" s="184" t="s">
        <v>1442</v>
      </c>
      <c r="F869" s="185" t="s">
        <v>1443</v>
      </c>
      <c r="G869" s="186" t="s">
        <v>279</v>
      </c>
      <c r="H869" s="187">
        <v>3</v>
      </c>
      <c r="I869" s="188"/>
      <c r="J869" s="189">
        <f>ROUND(I869*H869,2)</f>
        <v>0</v>
      </c>
      <c r="K869" s="190"/>
      <c r="L869" s="39"/>
      <c r="M869" s="191" t="s">
        <v>1</v>
      </c>
      <c r="N869" s="192" t="s">
        <v>39</v>
      </c>
      <c r="O869" s="71"/>
      <c r="P869" s="193">
        <f>O869*H869</f>
        <v>0</v>
      </c>
      <c r="Q869" s="193">
        <v>0</v>
      </c>
      <c r="R869" s="193">
        <f>Q869*H869</f>
        <v>0</v>
      </c>
      <c r="S869" s="193">
        <v>1.9650000000000001E-2</v>
      </c>
      <c r="T869" s="194">
        <f>S869*H869</f>
        <v>5.8950000000000002E-2</v>
      </c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R869" s="195" t="s">
        <v>262</v>
      </c>
      <c r="AT869" s="195" t="s">
        <v>143</v>
      </c>
      <c r="AU869" s="195" t="s">
        <v>148</v>
      </c>
      <c r="AY869" s="17" t="s">
        <v>140</v>
      </c>
      <c r="BE869" s="196">
        <f>IF(N869="základní",J869,0)</f>
        <v>0</v>
      </c>
      <c r="BF869" s="196">
        <f>IF(N869="snížená",J869,0)</f>
        <v>0</v>
      </c>
      <c r="BG869" s="196">
        <f>IF(N869="zákl. přenesená",J869,0)</f>
        <v>0</v>
      </c>
      <c r="BH869" s="196">
        <f>IF(N869="sníž. přenesená",J869,0)</f>
        <v>0</v>
      </c>
      <c r="BI869" s="196">
        <f>IF(N869="nulová",J869,0)</f>
        <v>0</v>
      </c>
      <c r="BJ869" s="17" t="s">
        <v>148</v>
      </c>
      <c r="BK869" s="196">
        <f>ROUND(I869*H869,2)</f>
        <v>0</v>
      </c>
      <c r="BL869" s="17" t="s">
        <v>262</v>
      </c>
      <c r="BM869" s="195" t="s">
        <v>1444</v>
      </c>
    </row>
    <row r="870" spans="1:65" s="13" customFormat="1" ht="11.25">
      <c r="B870" s="197"/>
      <c r="C870" s="198"/>
      <c r="D870" s="199" t="s">
        <v>150</v>
      </c>
      <c r="E870" s="200" t="s">
        <v>1</v>
      </c>
      <c r="F870" s="201" t="s">
        <v>1357</v>
      </c>
      <c r="G870" s="198"/>
      <c r="H870" s="200" t="s">
        <v>1</v>
      </c>
      <c r="I870" s="202"/>
      <c r="J870" s="198"/>
      <c r="K870" s="198"/>
      <c r="L870" s="203"/>
      <c r="M870" s="204"/>
      <c r="N870" s="205"/>
      <c r="O870" s="205"/>
      <c r="P870" s="205"/>
      <c r="Q870" s="205"/>
      <c r="R870" s="205"/>
      <c r="S870" s="205"/>
      <c r="T870" s="206"/>
      <c r="AT870" s="207" t="s">
        <v>150</v>
      </c>
      <c r="AU870" s="207" t="s">
        <v>148</v>
      </c>
      <c r="AV870" s="13" t="s">
        <v>81</v>
      </c>
      <c r="AW870" s="13" t="s">
        <v>31</v>
      </c>
      <c r="AX870" s="13" t="s">
        <v>73</v>
      </c>
      <c r="AY870" s="207" t="s">
        <v>140</v>
      </c>
    </row>
    <row r="871" spans="1:65" s="14" customFormat="1" ht="11.25">
      <c r="B871" s="208"/>
      <c r="C871" s="209"/>
      <c r="D871" s="199" t="s">
        <v>150</v>
      </c>
      <c r="E871" s="210" t="s">
        <v>1</v>
      </c>
      <c r="F871" s="211" t="s">
        <v>540</v>
      </c>
      <c r="G871" s="209"/>
      <c r="H871" s="212">
        <v>3</v>
      </c>
      <c r="I871" s="213"/>
      <c r="J871" s="209"/>
      <c r="K871" s="209"/>
      <c r="L871" s="214"/>
      <c r="M871" s="215"/>
      <c r="N871" s="216"/>
      <c r="O871" s="216"/>
      <c r="P871" s="216"/>
      <c r="Q871" s="216"/>
      <c r="R871" s="216"/>
      <c r="S871" s="216"/>
      <c r="T871" s="217"/>
      <c r="AT871" s="218" t="s">
        <v>150</v>
      </c>
      <c r="AU871" s="218" t="s">
        <v>148</v>
      </c>
      <c r="AV871" s="14" t="s">
        <v>148</v>
      </c>
      <c r="AW871" s="14" t="s">
        <v>31</v>
      </c>
      <c r="AX871" s="14" t="s">
        <v>81</v>
      </c>
      <c r="AY871" s="218" t="s">
        <v>140</v>
      </c>
    </row>
    <row r="872" spans="1:65" s="2" customFormat="1" ht="16.5" customHeight="1">
      <c r="A872" s="34"/>
      <c r="B872" s="35"/>
      <c r="C872" s="183" t="s">
        <v>1445</v>
      </c>
      <c r="D872" s="183" t="s">
        <v>143</v>
      </c>
      <c r="E872" s="184" t="s">
        <v>1446</v>
      </c>
      <c r="F872" s="185" t="s">
        <v>1447</v>
      </c>
      <c r="G872" s="186" t="s">
        <v>279</v>
      </c>
      <c r="H872" s="187">
        <v>1</v>
      </c>
      <c r="I872" s="188"/>
      <c r="J872" s="189">
        <f>ROUND(I872*H872,2)</f>
        <v>0</v>
      </c>
      <c r="K872" s="190"/>
      <c r="L872" s="39"/>
      <c r="M872" s="191" t="s">
        <v>1</v>
      </c>
      <c r="N872" s="192" t="s">
        <v>39</v>
      </c>
      <c r="O872" s="71"/>
      <c r="P872" s="193">
        <f>O872*H872</f>
        <v>0</v>
      </c>
      <c r="Q872" s="193">
        <v>0</v>
      </c>
      <c r="R872" s="193">
        <f>Q872*H872</f>
        <v>0</v>
      </c>
      <c r="S872" s="193">
        <v>0</v>
      </c>
      <c r="T872" s="194">
        <f>S872*H872</f>
        <v>0</v>
      </c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R872" s="195" t="s">
        <v>262</v>
      </c>
      <c r="AT872" s="195" t="s">
        <v>143</v>
      </c>
      <c r="AU872" s="195" t="s">
        <v>148</v>
      </c>
      <c r="AY872" s="17" t="s">
        <v>140</v>
      </c>
      <c r="BE872" s="196">
        <f>IF(N872="základní",J872,0)</f>
        <v>0</v>
      </c>
      <c r="BF872" s="196">
        <f>IF(N872="snížená",J872,0)</f>
        <v>0</v>
      </c>
      <c r="BG872" s="196">
        <f>IF(N872="zákl. přenesená",J872,0)</f>
        <v>0</v>
      </c>
      <c r="BH872" s="196">
        <f>IF(N872="sníž. přenesená",J872,0)</f>
        <v>0</v>
      </c>
      <c r="BI872" s="196">
        <f>IF(N872="nulová",J872,0)</f>
        <v>0</v>
      </c>
      <c r="BJ872" s="17" t="s">
        <v>148</v>
      </c>
      <c r="BK872" s="196">
        <f>ROUND(I872*H872,2)</f>
        <v>0</v>
      </c>
      <c r="BL872" s="17" t="s">
        <v>262</v>
      </c>
      <c r="BM872" s="195" t="s">
        <v>1448</v>
      </c>
    </row>
    <row r="873" spans="1:65" s="13" customFormat="1" ht="22.5">
      <c r="B873" s="197"/>
      <c r="C873" s="198"/>
      <c r="D873" s="199" t="s">
        <v>150</v>
      </c>
      <c r="E873" s="200" t="s">
        <v>1</v>
      </c>
      <c r="F873" s="201" t="s">
        <v>1449</v>
      </c>
      <c r="G873" s="198"/>
      <c r="H873" s="200" t="s">
        <v>1</v>
      </c>
      <c r="I873" s="202"/>
      <c r="J873" s="198"/>
      <c r="K873" s="198"/>
      <c r="L873" s="203"/>
      <c r="M873" s="204"/>
      <c r="N873" s="205"/>
      <c r="O873" s="205"/>
      <c r="P873" s="205"/>
      <c r="Q873" s="205"/>
      <c r="R873" s="205"/>
      <c r="S873" s="205"/>
      <c r="T873" s="206"/>
      <c r="AT873" s="207" t="s">
        <v>150</v>
      </c>
      <c r="AU873" s="207" t="s">
        <v>148</v>
      </c>
      <c r="AV873" s="13" t="s">
        <v>81</v>
      </c>
      <c r="AW873" s="13" t="s">
        <v>31</v>
      </c>
      <c r="AX873" s="13" t="s">
        <v>73</v>
      </c>
      <c r="AY873" s="207" t="s">
        <v>140</v>
      </c>
    </row>
    <row r="874" spans="1:65" s="14" customFormat="1" ht="11.25">
      <c r="B874" s="208"/>
      <c r="C874" s="209"/>
      <c r="D874" s="199" t="s">
        <v>150</v>
      </c>
      <c r="E874" s="210" t="s">
        <v>1</v>
      </c>
      <c r="F874" s="211" t="s">
        <v>81</v>
      </c>
      <c r="G874" s="209"/>
      <c r="H874" s="212">
        <v>1</v>
      </c>
      <c r="I874" s="213"/>
      <c r="J874" s="209"/>
      <c r="K874" s="209"/>
      <c r="L874" s="214"/>
      <c r="M874" s="215"/>
      <c r="N874" s="216"/>
      <c r="O874" s="216"/>
      <c r="P874" s="216"/>
      <c r="Q874" s="216"/>
      <c r="R874" s="216"/>
      <c r="S874" s="216"/>
      <c r="T874" s="217"/>
      <c r="AT874" s="218" t="s">
        <v>150</v>
      </c>
      <c r="AU874" s="218" t="s">
        <v>148</v>
      </c>
      <c r="AV874" s="14" t="s">
        <v>148</v>
      </c>
      <c r="AW874" s="14" t="s">
        <v>31</v>
      </c>
      <c r="AX874" s="14" t="s">
        <v>81</v>
      </c>
      <c r="AY874" s="218" t="s">
        <v>140</v>
      </c>
    </row>
    <row r="875" spans="1:65" s="2" customFormat="1" ht="16.5" customHeight="1">
      <c r="A875" s="34"/>
      <c r="B875" s="35"/>
      <c r="C875" s="183" t="s">
        <v>1450</v>
      </c>
      <c r="D875" s="183" t="s">
        <v>143</v>
      </c>
      <c r="E875" s="184" t="s">
        <v>1451</v>
      </c>
      <c r="F875" s="185" t="s">
        <v>1452</v>
      </c>
      <c r="G875" s="186" t="s">
        <v>279</v>
      </c>
      <c r="H875" s="187">
        <v>10</v>
      </c>
      <c r="I875" s="188"/>
      <c r="J875" s="189">
        <f>ROUND(I875*H875,2)</f>
        <v>0</v>
      </c>
      <c r="K875" s="190"/>
      <c r="L875" s="39"/>
      <c r="M875" s="191" t="s">
        <v>1</v>
      </c>
      <c r="N875" s="192" t="s">
        <v>39</v>
      </c>
      <c r="O875" s="71"/>
      <c r="P875" s="193">
        <f>O875*H875</f>
        <v>0</v>
      </c>
      <c r="Q875" s="193">
        <v>0</v>
      </c>
      <c r="R875" s="193">
        <f>Q875*H875</f>
        <v>0</v>
      </c>
      <c r="S875" s="193">
        <v>1E-3</v>
      </c>
      <c r="T875" s="194">
        <f>S875*H875</f>
        <v>0.01</v>
      </c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R875" s="195" t="s">
        <v>262</v>
      </c>
      <c r="AT875" s="195" t="s">
        <v>143</v>
      </c>
      <c r="AU875" s="195" t="s">
        <v>148</v>
      </c>
      <c r="AY875" s="17" t="s">
        <v>140</v>
      </c>
      <c r="BE875" s="196">
        <f>IF(N875="základní",J875,0)</f>
        <v>0</v>
      </c>
      <c r="BF875" s="196">
        <f>IF(N875="snížená",J875,0)</f>
        <v>0</v>
      </c>
      <c r="BG875" s="196">
        <f>IF(N875="zákl. přenesená",J875,0)</f>
        <v>0</v>
      </c>
      <c r="BH875" s="196">
        <f>IF(N875="sníž. přenesená",J875,0)</f>
        <v>0</v>
      </c>
      <c r="BI875" s="196">
        <f>IF(N875="nulová",J875,0)</f>
        <v>0</v>
      </c>
      <c r="BJ875" s="17" t="s">
        <v>148</v>
      </c>
      <c r="BK875" s="196">
        <f>ROUND(I875*H875,2)</f>
        <v>0</v>
      </c>
      <c r="BL875" s="17" t="s">
        <v>262</v>
      </c>
      <c r="BM875" s="195" t="s">
        <v>1453</v>
      </c>
    </row>
    <row r="876" spans="1:65" s="2" customFormat="1" ht="24.2" customHeight="1">
      <c r="A876" s="34"/>
      <c r="B876" s="35"/>
      <c r="C876" s="183" t="s">
        <v>1454</v>
      </c>
      <c r="D876" s="183" t="s">
        <v>143</v>
      </c>
      <c r="E876" s="184" t="s">
        <v>1455</v>
      </c>
      <c r="F876" s="185" t="s">
        <v>1456</v>
      </c>
      <c r="G876" s="186" t="s">
        <v>279</v>
      </c>
      <c r="H876" s="187">
        <v>7</v>
      </c>
      <c r="I876" s="188"/>
      <c r="J876" s="189">
        <f>ROUND(I876*H876,2)</f>
        <v>0</v>
      </c>
      <c r="K876" s="190"/>
      <c r="L876" s="39"/>
      <c r="M876" s="191" t="s">
        <v>1</v>
      </c>
      <c r="N876" s="192" t="s">
        <v>39</v>
      </c>
      <c r="O876" s="71"/>
      <c r="P876" s="193">
        <f>O876*H876</f>
        <v>0</v>
      </c>
      <c r="Q876" s="193">
        <v>0</v>
      </c>
      <c r="R876" s="193">
        <f>Q876*H876</f>
        <v>0</v>
      </c>
      <c r="S876" s="193">
        <v>0</v>
      </c>
      <c r="T876" s="194">
        <f>S876*H876</f>
        <v>0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195" t="s">
        <v>262</v>
      </c>
      <c r="AT876" s="195" t="s">
        <v>143</v>
      </c>
      <c r="AU876" s="195" t="s">
        <v>148</v>
      </c>
      <c r="AY876" s="17" t="s">
        <v>140</v>
      </c>
      <c r="BE876" s="196">
        <f>IF(N876="základní",J876,0)</f>
        <v>0</v>
      </c>
      <c r="BF876" s="196">
        <f>IF(N876="snížená",J876,0)</f>
        <v>0</v>
      </c>
      <c r="BG876" s="196">
        <f>IF(N876="zákl. přenesená",J876,0)</f>
        <v>0</v>
      </c>
      <c r="BH876" s="196">
        <f>IF(N876="sníž. přenesená",J876,0)</f>
        <v>0</v>
      </c>
      <c r="BI876" s="196">
        <f>IF(N876="nulová",J876,0)</f>
        <v>0</v>
      </c>
      <c r="BJ876" s="17" t="s">
        <v>148</v>
      </c>
      <c r="BK876" s="196">
        <f>ROUND(I876*H876,2)</f>
        <v>0</v>
      </c>
      <c r="BL876" s="17" t="s">
        <v>262</v>
      </c>
      <c r="BM876" s="195" t="s">
        <v>1457</v>
      </c>
    </row>
    <row r="877" spans="1:65" s="2" customFormat="1" ht="24.2" customHeight="1">
      <c r="A877" s="34"/>
      <c r="B877" s="35"/>
      <c r="C877" s="219" t="s">
        <v>1458</v>
      </c>
      <c r="D877" s="219" t="s">
        <v>158</v>
      </c>
      <c r="E877" s="220" t="s">
        <v>1459</v>
      </c>
      <c r="F877" s="221" t="s">
        <v>1460</v>
      </c>
      <c r="G877" s="222" t="s">
        <v>279</v>
      </c>
      <c r="H877" s="223">
        <v>3</v>
      </c>
      <c r="I877" s="224"/>
      <c r="J877" s="225">
        <f>ROUND(I877*H877,2)</f>
        <v>0</v>
      </c>
      <c r="K877" s="226"/>
      <c r="L877" s="227"/>
      <c r="M877" s="228" t="s">
        <v>1</v>
      </c>
      <c r="N877" s="229" t="s">
        <v>39</v>
      </c>
      <c r="O877" s="71"/>
      <c r="P877" s="193">
        <f>O877*H877</f>
        <v>0</v>
      </c>
      <c r="Q877" s="193">
        <v>1.4500000000000001E-2</v>
      </c>
      <c r="R877" s="193">
        <f>Q877*H877</f>
        <v>4.3500000000000004E-2</v>
      </c>
      <c r="S877" s="193">
        <v>0</v>
      </c>
      <c r="T877" s="194">
        <f>S877*H877</f>
        <v>0</v>
      </c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R877" s="195" t="s">
        <v>349</v>
      </c>
      <c r="AT877" s="195" t="s">
        <v>158</v>
      </c>
      <c r="AU877" s="195" t="s">
        <v>148</v>
      </c>
      <c r="AY877" s="17" t="s">
        <v>140</v>
      </c>
      <c r="BE877" s="196">
        <f>IF(N877="základní",J877,0)</f>
        <v>0</v>
      </c>
      <c r="BF877" s="196">
        <f>IF(N877="snížená",J877,0)</f>
        <v>0</v>
      </c>
      <c r="BG877" s="196">
        <f>IF(N877="zákl. přenesená",J877,0)</f>
        <v>0</v>
      </c>
      <c r="BH877" s="196">
        <f>IF(N877="sníž. přenesená",J877,0)</f>
        <v>0</v>
      </c>
      <c r="BI877" s="196">
        <f>IF(N877="nulová",J877,0)</f>
        <v>0</v>
      </c>
      <c r="BJ877" s="17" t="s">
        <v>148</v>
      </c>
      <c r="BK877" s="196">
        <f>ROUND(I877*H877,2)</f>
        <v>0</v>
      </c>
      <c r="BL877" s="17" t="s">
        <v>262</v>
      </c>
      <c r="BM877" s="195" t="s">
        <v>1461</v>
      </c>
    </row>
    <row r="878" spans="1:65" s="13" customFormat="1" ht="11.25">
      <c r="B878" s="197"/>
      <c r="C878" s="198"/>
      <c r="D878" s="199" t="s">
        <v>150</v>
      </c>
      <c r="E878" s="200" t="s">
        <v>1</v>
      </c>
      <c r="F878" s="201" t="s">
        <v>377</v>
      </c>
      <c r="G878" s="198"/>
      <c r="H878" s="200" t="s">
        <v>1</v>
      </c>
      <c r="I878" s="202"/>
      <c r="J878" s="198"/>
      <c r="K878" s="198"/>
      <c r="L878" s="203"/>
      <c r="M878" s="204"/>
      <c r="N878" s="205"/>
      <c r="O878" s="205"/>
      <c r="P878" s="205"/>
      <c r="Q878" s="205"/>
      <c r="R878" s="205"/>
      <c r="S878" s="205"/>
      <c r="T878" s="206"/>
      <c r="AT878" s="207" t="s">
        <v>150</v>
      </c>
      <c r="AU878" s="207" t="s">
        <v>148</v>
      </c>
      <c r="AV878" s="13" t="s">
        <v>81</v>
      </c>
      <c r="AW878" s="13" t="s">
        <v>31</v>
      </c>
      <c r="AX878" s="13" t="s">
        <v>73</v>
      </c>
      <c r="AY878" s="207" t="s">
        <v>140</v>
      </c>
    </row>
    <row r="879" spans="1:65" s="14" customFormat="1" ht="11.25">
      <c r="B879" s="208"/>
      <c r="C879" s="209"/>
      <c r="D879" s="199" t="s">
        <v>150</v>
      </c>
      <c r="E879" s="210" t="s">
        <v>1</v>
      </c>
      <c r="F879" s="211" t="s">
        <v>141</v>
      </c>
      <c r="G879" s="209"/>
      <c r="H879" s="212">
        <v>3</v>
      </c>
      <c r="I879" s="213"/>
      <c r="J879" s="209"/>
      <c r="K879" s="209"/>
      <c r="L879" s="214"/>
      <c r="M879" s="215"/>
      <c r="N879" s="216"/>
      <c r="O879" s="216"/>
      <c r="P879" s="216"/>
      <c r="Q879" s="216"/>
      <c r="R879" s="216"/>
      <c r="S879" s="216"/>
      <c r="T879" s="217"/>
      <c r="AT879" s="218" t="s">
        <v>150</v>
      </c>
      <c r="AU879" s="218" t="s">
        <v>148</v>
      </c>
      <c r="AV879" s="14" t="s">
        <v>148</v>
      </c>
      <c r="AW879" s="14" t="s">
        <v>31</v>
      </c>
      <c r="AX879" s="14" t="s">
        <v>81</v>
      </c>
      <c r="AY879" s="218" t="s">
        <v>140</v>
      </c>
    </row>
    <row r="880" spans="1:65" s="2" customFormat="1" ht="24.2" customHeight="1">
      <c r="A880" s="34"/>
      <c r="B880" s="35"/>
      <c r="C880" s="219" t="s">
        <v>1462</v>
      </c>
      <c r="D880" s="219" t="s">
        <v>158</v>
      </c>
      <c r="E880" s="220" t="s">
        <v>1463</v>
      </c>
      <c r="F880" s="221" t="s">
        <v>1464</v>
      </c>
      <c r="G880" s="222" t="s">
        <v>279</v>
      </c>
      <c r="H880" s="223">
        <v>1</v>
      </c>
      <c r="I880" s="224"/>
      <c r="J880" s="225">
        <f>ROUND(I880*H880,2)</f>
        <v>0</v>
      </c>
      <c r="K880" s="226"/>
      <c r="L880" s="227"/>
      <c r="M880" s="228" t="s">
        <v>1</v>
      </c>
      <c r="N880" s="229" t="s">
        <v>39</v>
      </c>
      <c r="O880" s="71"/>
      <c r="P880" s="193">
        <f>O880*H880</f>
        <v>0</v>
      </c>
      <c r="Q880" s="193">
        <v>1.2999999999999999E-2</v>
      </c>
      <c r="R880" s="193">
        <f>Q880*H880</f>
        <v>1.2999999999999999E-2</v>
      </c>
      <c r="S880" s="193">
        <v>0</v>
      </c>
      <c r="T880" s="194">
        <f>S880*H880</f>
        <v>0</v>
      </c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R880" s="195" t="s">
        <v>349</v>
      </c>
      <c r="AT880" s="195" t="s">
        <v>158</v>
      </c>
      <c r="AU880" s="195" t="s">
        <v>148</v>
      </c>
      <c r="AY880" s="17" t="s">
        <v>140</v>
      </c>
      <c r="BE880" s="196">
        <f>IF(N880="základní",J880,0)</f>
        <v>0</v>
      </c>
      <c r="BF880" s="196">
        <f>IF(N880="snížená",J880,0)</f>
        <v>0</v>
      </c>
      <c r="BG880" s="196">
        <f>IF(N880="zákl. přenesená",J880,0)</f>
        <v>0</v>
      </c>
      <c r="BH880" s="196">
        <f>IF(N880="sníž. přenesená",J880,0)</f>
        <v>0</v>
      </c>
      <c r="BI880" s="196">
        <f>IF(N880="nulová",J880,0)</f>
        <v>0</v>
      </c>
      <c r="BJ880" s="17" t="s">
        <v>148</v>
      </c>
      <c r="BK880" s="196">
        <f>ROUND(I880*H880,2)</f>
        <v>0</v>
      </c>
      <c r="BL880" s="17" t="s">
        <v>262</v>
      </c>
      <c r="BM880" s="195" t="s">
        <v>1465</v>
      </c>
    </row>
    <row r="881" spans="1:65" s="13" customFormat="1" ht="11.25">
      <c r="B881" s="197"/>
      <c r="C881" s="198"/>
      <c r="D881" s="199" t="s">
        <v>150</v>
      </c>
      <c r="E881" s="200" t="s">
        <v>1</v>
      </c>
      <c r="F881" s="201" t="s">
        <v>199</v>
      </c>
      <c r="G881" s="198"/>
      <c r="H881" s="200" t="s">
        <v>1</v>
      </c>
      <c r="I881" s="202"/>
      <c r="J881" s="198"/>
      <c r="K881" s="198"/>
      <c r="L881" s="203"/>
      <c r="M881" s="204"/>
      <c r="N881" s="205"/>
      <c r="O881" s="205"/>
      <c r="P881" s="205"/>
      <c r="Q881" s="205"/>
      <c r="R881" s="205"/>
      <c r="S881" s="205"/>
      <c r="T881" s="206"/>
      <c r="AT881" s="207" t="s">
        <v>150</v>
      </c>
      <c r="AU881" s="207" t="s">
        <v>148</v>
      </c>
      <c r="AV881" s="13" t="s">
        <v>81</v>
      </c>
      <c r="AW881" s="13" t="s">
        <v>31</v>
      </c>
      <c r="AX881" s="13" t="s">
        <v>73</v>
      </c>
      <c r="AY881" s="207" t="s">
        <v>140</v>
      </c>
    </row>
    <row r="882" spans="1:65" s="14" customFormat="1" ht="11.25">
      <c r="B882" s="208"/>
      <c r="C882" s="209"/>
      <c r="D882" s="199" t="s">
        <v>150</v>
      </c>
      <c r="E882" s="210" t="s">
        <v>1</v>
      </c>
      <c r="F882" s="211" t="s">
        <v>81</v>
      </c>
      <c r="G882" s="209"/>
      <c r="H882" s="212">
        <v>1</v>
      </c>
      <c r="I882" s="213"/>
      <c r="J882" s="209"/>
      <c r="K882" s="209"/>
      <c r="L882" s="214"/>
      <c r="M882" s="215"/>
      <c r="N882" s="216"/>
      <c r="O882" s="216"/>
      <c r="P882" s="216"/>
      <c r="Q882" s="216"/>
      <c r="R882" s="216"/>
      <c r="S882" s="216"/>
      <c r="T882" s="217"/>
      <c r="AT882" s="218" t="s">
        <v>150</v>
      </c>
      <c r="AU882" s="218" t="s">
        <v>148</v>
      </c>
      <c r="AV882" s="14" t="s">
        <v>148</v>
      </c>
      <c r="AW882" s="14" t="s">
        <v>31</v>
      </c>
      <c r="AX882" s="14" t="s">
        <v>81</v>
      </c>
      <c r="AY882" s="218" t="s">
        <v>140</v>
      </c>
    </row>
    <row r="883" spans="1:65" s="2" customFormat="1" ht="24.2" customHeight="1">
      <c r="A883" s="34"/>
      <c r="B883" s="35"/>
      <c r="C883" s="219" t="s">
        <v>1466</v>
      </c>
      <c r="D883" s="219" t="s">
        <v>158</v>
      </c>
      <c r="E883" s="220" t="s">
        <v>1467</v>
      </c>
      <c r="F883" s="221" t="s">
        <v>1468</v>
      </c>
      <c r="G883" s="222" t="s">
        <v>279</v>
      </c>
      <c r="H883" s="223">
        <v>3</v>
      </c>
      <c r="I883" s="224"/>
      <c r="J883" s="225">
        <f>ROUND(I883*H883,2)</f>
        <v>0</v>
      </c>
      <c r="K883" s="226"/>
      <c r="L883" s="227"/>
      <c r="M883" s="228" t="s">
        <v>1</v>
      </c>
      <c r="N883" s="229" t="s">
        <v>39</v>
      </c>
      <c r="O883" s="71"/>
      <c r="P883" s="193">
        <f>O883*H883</f>
        <v>0</v>
      </c>
      <c r="Q883" s="193">
        <v>0.02</v>
      </c>
      <c r="R883" s="193">
        <f>Q883*H883</f>
        <v>0.06</v>
      </c>
      <c r="S883" s="193">
        <v>0</v>
      </c>
      <c r="T883" s="194">
        <f>S883*H883</f>
        <v>0</v>
      </c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R883" s="195" t="s">
        <v>349</v>
      </c>
      <c r="AT883" s="195" t="s">
        <v>158</v>
      </c>
      <c r="AU883" s="195" t="s">
        <v>148</v>
      </c>
      <c r="AY883" s="17" t="s">
        <v>140</v>
      </c>
      <c r="BE883" s="196">
        <f>IF(N883="základní",J883,0)</f>
        <v>0</v>
      </c>
      <c r="BF883" s="196">
        <f>IF(N883="snížená",J883,0)</f>
        <v>0</v>
      </c>
      <c r="BG883" s="196">
        <f>IF(N883="zákl. přenesená",J883,0)</f>
        <v>0</v>
      </c>
      <c r="BH883" s="196">
        <f>IF(N883="sníž. přenesená",J883,0)</f>
        <v>0</v>
      </c>
      <c r="BI883" s="196">
        <f>IF(N883="nulová",J883,0)</f>
        <v>0</v>
      </c>
      <c r="BJ883" s="17" t="s">
        <v>148</v>
      </c>
      <c r="BK883" s="196">
        <f>ROUND(I883*H883,2)</f>
        <v>0</v>
      </c>
      <c r="BL883" s="17" t="s">
        <v>262</v>
      </c>
      <c r="BM883" s="195" t="s">
        <v>1469</v>
      </c>
    </row>
    <row r="884" spans="1:65" s="13" customFormat="1" ht="11.25">
      <c r="B884" s="197"/>
      <c r="C884" s="198"/>
      <c r="D884" s="199" t="s">
        <v>150</v>
      </c>
      <c r="E884" s="200" t="s">
        <v>1</v>
      </c>
      <c r="F884" s="201" t="s">
        <v>1334</v>
      </c>
      <c r="G884" s="198"/>
      <c r="H884" s="200" t="s">
        <v>1</v>
      </c>
      <c r="I884" s="202"/>
      <c r="J884" s="198"/>
      <c r="K884" s="198"/>
      <c r="L884" s="203"/>
      <c r="M884" s="204"/>
      <c r="N884" s="205"/>
      <c r="O884" s="205"/>
      <c r="P884" s="205"/>
      <c r="Q884" s="205"/>
      <c r="R884" s="205"/>
      <c r="S884" s="205"/>
      <c r="T884" s="206"/>
      <c r="AT884" s="207" t="s">
        <v>150</v>
      </c>
      <c r="AU884" s="207" t="s">
        <v>148</v>
      </c>
      <c r="AV884" s="13" t="s">
        <v>81</v>
      </c>
      <c r="AW884" s="13" t="s">
        <v>31</v>
      </c>
      <c r="AX884" s="13" t="s">
        <v>73</v>
      </c>
      <c r="AY884" s="207" t="s">
        <v>140</v>
      </c>
    </row>
    <row r="885" spans="1:65" s="14" customFormat="1" ht="11.25">
      <c r="B885" s="208"/>
      <c r="C885" s="209"/>
      <c r="D885" s="199" t="s">
        <v>150</v>
      </c>
      <c r="E885" s="210" t="s">
        <v>1</v>
      </c>
      <c r="F885" s="211" t="s">
        <v>148</v>
      </c>
      <c r="G885" s="209"/>
      <c r="H885" s="212">
        <v>2</v>
      </c>
      <c r="I885" s="213"/>
      <c r="J885" s="209"/>
      <c r="K885" s="209"/>
      <c r="L885" s="214"/>
      <c r="M885" s="215"/>
      <c r="N885" s="216"/>
      <c r="O885" s="216"/>
      <c r="P885" s="216"/>
      <c r="Q885" s="216"/>
      <c r="R885" s="216"/>
      <c r="S885" s="216"/>
      <c r="T885" s="217"/>
      <c r="AT885" s="218" t="s">
        <v>150</v>
      </c>
      <c r="AU885" s="218" t="s">
        <v>148</v>
      </c>
      <c r="AV885" s="14" t="s">
        <v>148</v>
      </c>
      <c r="AW885" s="14" t="s">
        <v>31</v>
      </c>
      <c r="AX885" s="14" t="s">
        <v>73</v>
      </c>
      <c r="AY885" s="218" t="s">
        <v>140</v>
      </c>
    </row>
    <row r="886" spans="1:65" s="13" customFormat="1" ht="11.25">
      <c r="B886" s="197"/>
      <c r="C886" s="198"/>
      <c r="D886" s="199" t="s">
        <v>150</v>
      </c>
      <c r="E886" s="200" t="s">
        <v>1</v>
      </c>
      <c r="F886" s="201" t="s">
        <v>195</v>
      </c>
      <c r="G886" s="198"/>
      <c r="H886" s="200" t="s">
        <v>1</v>
      </c>
      <c r="I886" s="202"/>
      <c r="J886" s="198"/>
      <c r="K886" s="198"/>
      <c r="L886" s="203"/>
      <c r="M886" s="204"/>
      <c r="N886" s="205"/>
      <c r="O886" s="205"/>
      <c r="P886" s="205"/>
      <c r="Q886" s="205"/>
      <c r="R886" s="205"/>
      <c r="S886" s="205"/>
      <c r="T886" s="206"/>
      <c r="AT886" s="207" t="s">
        <v>150</v>
      </c>
      <c r="AU886" s="207" t="s">
        <v>148</v>
      </c>
      <c r="AV886" s="13" t="s">
        <v>81</v>
      </c>
      <c r="AW886" s="13" t="s">
        <v>31</v>
      </c>
      <c r="AX886" s="13" t="s">
        <v>73</v>
      </c>
      <c r="AY886" s="207" t="s">
        <v>140</v>
      </c>
    </row>
    <row r="887" spans="1:65" s="14" customFormat="1" ht="11.25">
      <c r="B887" s="208"/>
      <c r="C887" s="209"/>
      <c r="D887" s="199" t="s">
        <v>150</v>
      </c>
      <c r="E887" s="210" t="s">
        <v>1</v>
      </c>
      <c r="F887" s="211" t="s">
        <v>81</v>
      </c>
      <c r="G887" s="209"/>
      <c r="H887" s="212">
        <v>1</v>
      </c>
      <c r="I887" s="213"/>
      <c r="J887" s="209"/>
      <c r="K887" s="209"/>
      <c r="L887" s="214"/>
      <c r="M887" s="215"/>
      <c r="N887" s="216"/>
      <c r="O887" s="216"/>
      <c r="P887" s="216"/>
      <c r="Q887" s="216"/>
      <c r="R887" s="216"/>
      <c r="S887" s="216"/>
      <c r="T887" s="217"/>
      <c r="AT887" s="218" t="s">
        <v>150</v>
      </c>
      <c r="AU887" s="218" t="s">
        <v>148</v>
      </c>
      <c r="AV887" s="14" t="s">
        <v>148</v>
      </c>
      <c r="AW887" s="14" t="s">
        <v>31</v>
      </c>
      <c r="AX887" s="14" t="s">
        <v>73</v>
      </c>
      <c r="AY887" s="218" t="s">
        <v>140</v>
      </c>
    </row>
    <row r="888" spans="1:65" s="15" customFormat="1" ht="11.25">
      <c r="B888" s="230"/>
      <c r="C888" s="231"/>
      <c r="D888" s="199" t="s">
        <v>150</v>
      </c>
      <c r="E888" s="232" t="s">
        <v>1</v>
      </c>
      <c r="F888" s="233" t="s">
        <v>201</v>
      </c>
      <c r="G888" s="231"/>
      <c r="H888" s="234">
        <v>3</v>
      </c>
      <c r="I888" s="235"/>
      <c r="J888" s="231"/>
      <c r="K888" s="231"/>
      <c r="L888" s="236"/>
      <c r="M888" s="237"/>
      <c r="N888" s="238"/>
      <c r="O888" s="238"/>
      <c r="P888" s="238"/>
      <c r="Q888" s="238"/>
      <c r="R888" s="238"/>
      <c r="S888" s="238"/>
      <c r="T888" s="239"/>
      <c r="AT888" s="240" t="s">
        <v>150</v>
      </c>
      <c r="AU888" s="240" t="s">
        <v>148</v>
      </c>
      <c r="AV888" s="15" t="s">
        <v>147</v>
      </c>
      <c r="AW888" s="15" t="s">
        <v>31</v>
      </c>
      <c r="AX888" s="15" t="s">
        <v>81</v>
      </c>
      <c r="AY888" s="240" t="s">
        <v>140</v>
      </c>
    </row>
    <row r="889" spans="1:65" s="2" customFormat="1" ht="21.75" customHeight="1">
      <c r="A889" s="34"/>
      <c r="B889" s="35"/>
      <c r="C889" s="183" t="s">
        <v>1470</v>
      </c>
      <c r="D889" s="183" t="s">
        <v>143</v>
      </c>
      <c r="E889" s="184" t="s">
        <v>1471</v>
      </c>
      <c r="F889" s="185" t="s">
        <v>1472</v>
      </c>
      <c r="G889" s="186" t="s">
        <v>279</v>
      </c>
      <c r="H889" s="187">
        <v>7</v>
      </c>
      <c r="I889" s="188"/>
      <c r="J889" s="189">
        <f>ROUND(I889*H889,2)</f>
        <v>0</v>
      </c>
      <c r="K889" s="190"/>
      <c r="L889" s="39"/>
      <c r="M889" s="191" t="s">
        <v>1</v>
      </c>
      <c r="N889" s="192" t="s">
        <v>39</v>
      </c>
      <c r="O889" s="71"/>
      <c r="P889" s="193">
        <f>O889*H889</f>
        <v>0</v>
      </c>
      <c r="Q889" s="193">
        <v>0</v>
      </c>
      <c r="R889" s="193">
        <f>Q889*H889</f>
        <v>0</v>
      </c>
      <c r="S889" s="193">
        <v>0</v>
      </c>
      <c r="T889" s="194">
        <f>S889*H889</f>
        <v>0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95" t="s">
        <v>262</v>
      </c>
      <c r="AT889" s="195" t="s">
        <v>143</v>
      </c>
      <c r="AU889" s="195" t="s">
        <v>148</v>
      </c>
      <c r="AY889" s="17" t="s">
        <v>140</v>
      </c>
      <c r="BE889" s="196">
        <f>IF(N889="základní",J889,0)</f>
        <v>0</v>
      </c>
      <c r="BF889" s="196">
        <f>IF(N889="snížená",J889,0)</f>
        <v>0</v>
      </c>
      <c r="BG889" s="196">
        <f>IF(N889="zákl. přenesená",J889,0)</f>
        <v>0</v>
      </c>
      <c r="BH889" s="196">
        <f>IF(N889="sníž. přenesená",J889,0)</f>
        <v>0</v>
      </c>
      <c r="BI889" s="196">
        <f>IF(N889="nulová",J889,0)</f>
        <v>0</v>
      </c>
      <c r="BJ889" s="17" t="s">
        <v>148</v>
      </c>
      <c r="BK889" s="196">
        <f>ROUND(I889*H889,2)</f>
        <v>0</v>
      </c>
      <c r="BL889" s="17" t="s">
        <v>262</v>
      </c>
      <c r="BM889" s="195" t="s">
        <v>1473</v>
      </c>
    </row>
    <row r="890" spans="1:65" s="2" customFormat="1" ht="16.5" customHeight="1">
      <c r="A890" s="34"/>
      <c r="B890" s="35"/>
      <c r="C890" s="219" t="s">
        <v>1474</v>
      </c>
      <c r="D890" s="219" t="s">
        <v>158</v>
      </c>
      <c r="E890" s="220" t="s">
        <v>1475</v>
      </c>
      <c r="F890" s="221" t="s">
        <v>1476</v>
      </c>
      <c r="G890" s="222" t="s">
        <v>279</v>
      </c>
      <c r="H890" s="223">
        <v>5</v>
      </c>
      <c r="I890" s="224"/>
      <c r="J890" s="225">
        <f>ROUND(I890*H890,2)</f>
        <v>0</v>
      </c>
      <c r="K890" s="226"/>
      <c r="L890" s="227"/>
      <c r="M890" s="228" t="s">
        <v>1</v>
      </c>
      <c r="N890" s="229" t="s">
        <v>39</v>
      </c>
      <c r="O890" s="71"/>
      <c r="P890" s="193">
        <f>O890*H890</f>
        <v>0</v>
      </c>
      <c r="Q890" s="193">
        <v>2.2000000000000001E-3</v>
      </c>
      <c r="R890" s="193">
        <f>Q890*H890</f>
        <v>1.1000000000000001E-2</v>
      </c>
      <c r="S890" s="193">
        <v>0</v>
      </c>
      <c r="T890" s="194">
        <f>S890*H890</f>
        <v>0</v>
      </c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R890" s="195" t="s">
        <v>349</v>
      </c>
      <c r="AT890" s="195" t="s">
        <v>158</v>
      </c>
      <c r="AU890" s="195" t="s">
        <v>148</v>
      </c>
      <c r="AY890" s="17" t="s">
        <v>140</v>
      </c>
      <c r="BE890" s="196">
        <f>IF(N890="základní",J890,0)</f>
        <v>0</v>
      </c>
      <c r="BF890" s="196">
        <f>IF(N890="snížená",J890,0)</f>
        <v>0</v>
      </c>
      <c r="BG890" s="196">
        <f>IF(N890="zákl. přenesená",J890,0)</f>
        <v>0</v>
      </c>
      <c r="BH890" s="196">
        <f>IF(N890="sníž. přenesená",J890,0)</f>
        <v>0</v>
      </c>
      <c r="BI890" s="196">
        <f>IF(N890="nulová",J890,0)</f>
        <v>0</v>
      </c>
      <c r="BJ890" s="17" t="s">
        <v>148</v>
      </c>
      <c r="BK890" s="196">
        <f>ROUND(I890*H890,2)</f>
        <v>0</v>
      </c>
      <c r="BL890" s="17" t="s">
        <v>262</v>
      </c>
      <c r="BM890" s="195" t="s">
        <v>1477</v>
      </c>
    </row>
    <row r="891" spans="1:65" s="2" customFormat="1" ht="16.5" customHeight="1">
      <c r="A891" s="34"/>
      <c r="B891" s="35"/>
      <c r="C891" s="219" t="s">
        <v>1478</v>
      </c>
      <c r="D891" s="219" t="s">
        <v>158</v>
      </c>
      <c r="E891" s="220" t="s">
        <v>1479</v>
      </c>
      <c r="F891" s="221" t="s">
        <v>1480</v>
      </c>
      <c r="G891" s="222" t="s">
        <v>279</v>
      </c>
      <c r="H891" s="223">
        <v>2</v>
      </c>
      <c r="I891" s="224"/>
      <c r="J891" s="225">
        <f>ROUND(I891*H891,2)</f>
        <v>0</v>
      </c>
      <c r="K891" s="226"/>
      <c r="L891" s="227"/>
      <c r="M891" s="228" t="s">
        <v>1</v>
      </c>
      <c r="N891" s="229" t="s">
        <v>39</v>
      </c>
      <c r="O891" s="71"/>
      <c r="P891" s="193">
        <f>O891*H891</f>
        <v>0</v>
      </c>
      <c r="Q891" s="193">
        <v>2.2000000000000001E-3</v>
      </c>
      <c r="R891" s="193">
        <f>Q891*H891</f>
        <v>4.4000000000000003E-3</v>
      </c>
      <c r="S891" s="193">
        <v>0</v>
      </c>
      <c r="T891" s="194">
        <f>S891*H891</f>
        <v>0</v>
      </c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R891" s="195" t="s">
        <v>349</v>
      </c>
      <c r="AT891" s="195" t="s">
        <v>158</v>
      </c>
      <c r="AU891" s="195" t="s">
        <v>148</v>
      </c>
      <c r="AY891" s="17" t="s">
        <v>140</v>
      </c>
      <c r="BE891" s="196">
        <f>IF(N891="základní",J891,0)</f>
        <v>0</v>
      </c>
      <c r="BF891" s="196">
        <f>IF(N891="snížená",J891,0)</f>
        <v>0</v>
      </c>
      <c r="BG891" s="196">
        <f>IF(N891="zákl. přenesená",J891,0)</f>
        <v>0</v>
      </c>
      <c r="BH891" s="196">
        <f>IF(N891="sníž. přenesená",J891,0)</f>
        <v>0</v>
      </c>
      <c r="BI891" s="196">
        <f>IF(N891="nulová",J891,0)</f>
        <v>0</v>
      </c>
      <c r="BJ891" s="17" t="s">
        <v>148</v>
      </c>
      <c r="BK891" s="196">
        <f>ROUND(I891*H891,2)</f>
        <v>0</v>
      </c>
      <c r="BL891" s="17" t="s">
        <v>262</v>
      </c>
      <c r="BM891" s="195" t="s">
        <v>1481</v>
      </c>
    </row>
    <row r="892" spans="1:65" s="2" customFormat="1" ht="24.2" customHeight="1">
      <c r="A892" s="34"/>
      <c r="B892" s="35"/>
      <c r="C892" s="183" t="s">
        <v>1482</v>
      </c>
      <c r="D892" s="183" t="s">
        <v>143</v>
      </c>
      <c r="E892" s="184" t="s">
        <v>1483</v>
      </c>
      <c r="F892" s="185" t="s">
        <v>1484</v>
      </c>
      <c r="G892" s="186" t="s">
        <v>279</v>
      </c>
      <c r="H892" s="187">
        <v>8</v>
      </c>
      <c r="I892" s="188"/>
      <c r="J892" s="189">
        <f>ROUND(I892*H892,2)</f>
        <v>0</v>
      </c>
      <c r="K892" s="190"/>
      <c r="L892" s="39"/>
      <c r="M892" s="191" t="s">
        <v>1</v>
      </c>
      <c r="N892" s="192" t="s">
        <v>39</v>
      </c>
      <c r="O892" s="71"/>
      <c r="P892" s="193">
        <f>O892*H892</f>
        <v>0</v>
      </c>
      <c r="Q892" s="193">
        <v>0</v>
      </c>
      <c r="R892" s="193">
        <f>Q892*H892</f>
        <v>0</v>
      </c>
      <c r="S892" s="193">
        <v>1E-3</v>
      </c>
      <c r="T892" s="194">
        <f>S892*H892</f>
        <v>8.0000000000000002E-3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195" t="s">
        <v>262</v>
      </c>
      <c r="AT892" s="195" t="s">
        <v>143</v>
      </c>
      <c r="AU892" s="195" t="s">
        <v>148</v>
      </c>
      <c r="AY892" s="17" t="s">
        <v>140</v>
      </c>
      <c r="BE892" s="196">
        <f>IF(N892="základní",J892,0)</f>
        <v>0</v>
      </c>
      <c r="BF892" s="196">
        <f>IF(N892="snížená",J892,0)</f>
        <v>0</v>
      </c>
      <c r="BG892" s="196">
        <f>IF(N892="zákl. přenesená",J892,0)</f>
        <v>0</v>
      </c>
      <c r="BH892" s="196">
        <f>IF(N892="sníž. přenesená",J892,0)</f>
        <v>0</v>
      </c>
      <c r="BI892" s="196">
        <f>IF(N892="nulová",J892,0)</f>
        <v>0</v>
      </c>
      <c r="BJ892" s="17" t="s">
        <v>148</v>
      </c>
      <c r="BK892" s="196">
        <f>ROUND(I892*H892,2)</f>
        <v>0</v>
      </c>
      <c r="BL892" s="17" t="s">
        <v>262</v>
      </c>
      <c r="BM892" s="195" t="s">
        <v>1485</v>
      </c>
    </row>
    <row r="893" spans="1:65" s="2" customFormat="1" ht="24.2" customHeight="1">
      <c r="A893" s="34"/>
      <c r="B893" s="35"/>
      <c r="C893" s="183" t="s">
        <v>1486</v>
      </c>
      <c r="D893" s="183" t="s">
        <v>143</v>
      </c>
      <c r="E893" s="184" t="s">
        <v>1487</v>
      </c>
      <c r="F893" s="185" t="s">
        <v>1488</v>
      </c>
      <c r="G893" s="186" t="s">
        <v>279</v>
      </c>
      <c r="H893" s="187">
        <v>4</v>
      </c>
      <c r="I893" s="188"/>
      <c r="J893" s="189">
        <f>ROUND(I893*H893,2)</f>
        <v>0</v>
      </c>
      <c r="K893" s="190"/>
      <c r="L893" s="39"/>
      <c r="M893" s="191" t="s">
        <v>1</v>
      </c>
      <c r="N893" s="192" t="s">
        <v>39</v>
      </c>
      <c r="O893" s="71"/>
      <c r="P893" s="193">
        <f>O893*H893</f>
        <v>0</v>
      </c>
      <c r="Q893" s="193">
        <v>4.6999999999999999E-4</v>
      </c>
      <c r="R893" s="193">
        <f>Q893*H893</f>
        <v>1.8799999999999999E-3</v>
      </c>
      <c r="S893" s="193">
        <v>0</v>
      </c>
      <c r="T893" s="194">
        <f>S893*H893</f>
        <v>0</v>
      </c>
      <c r="U893" s="34"/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  <c r="AR893" s="195" t="s">
        <v>262</v>
      </c>
      <c r="AT893" s="195" t="s">
        <v>143</v>
      </c>
      <c r="AU893" s="195" t="s">
        <v>148</v>
      </c>
      <c r="AY893" s="17" t="s">
        <v>140</v>
      </c>
      <c r="BE893" s="196">
        <f>IF(N893="základní",J893,0)</f>
        <v>0</v>
      </c>
      <c r="BF893" s="196">
        <f>IF(N893="snížená",J893,0)</f>
        <v>0</v>
      </c>
      <c r="BG893" s="196">
        <f>IF(N893="zákl. přenesená",J893,0)</f>
        <v>0</v>
      </c>
      <c r="BH893" s="196">
        <f>IF(N893="sníž. přenesená",J893,0)</f>
        <v>0</v>
      </c>
      <c r="BI893" s="196">
        <f>IF(N893="nulová",J893,0)</f>
        <v>0</v>
      </c>
      <c r="BJ893" s="17" t="s">
        <v>148</v>
      </c>
      <c r="BK893" s="196">
        <f>ROUND(I893*H893,2)</f>
        <v>0</v>
      </c>
      <c r="BL893" s="17" t="s">
        <v>262</v>
      </c>
      <c r="BM893" s="195" t="s">
        <v>1489</v>
      </c>
    </row>
    <row r="894" spans="1:65" s="13" customFormat="1" ht="11.25">
      <c r="B894" s="197"/>
      <c r="C894" s="198"/>
      <c r="D894" s="199" t="s">
        <v>150</v>
      </c>
      <c r="E894" s="200" t="s">
        <v>1</v>
      </c>
      <c r="F894" s="201" t="s">
        <v>377</v>
      </c>
      <c r="G894" s="198"/>
      <c r="H894" s="200" t="s">
        <v>1</v>
      </c>
      <c r="I894" s="202"/>
      <c r="J894" s="198"/>
      <c r="K894" s="198"/>
      <c r="L894" s="203"/>
      <c r="M894" s="204"/>
      <c r="N894" s="205"/>
      <c r="O894" s="205"/>
      <c r="P894" s="205"/>
      <c r="Q894" s="205"/>
      <c r="R894" s="205"/>
      <c r="S894" s="205"/>
      <c r="T894" s="206"/>
      <c r="AT894" s="207" t="s">
        <v>150</v>
      </c>
      <c r="AU894" s="207" t="s">
        <v>148</v>
      </c>
      <c r="AV894" s="13" t="s">
        <v>81</v>
      </c>
      <c r="AW894" s="13" t="s">
        <v>31</v>
      </c>
      <c r="AX894" s="13" t="s">
        <v>73</v>
      </c>
      <c r="AY894" s="207" t="s">
        <v>140</v>
      </c>
    </row>
    <row r="895" spans="1:65" s="14" customFormat="1" ht="11.25">
      <c r="B895" s="208"/>
      <c r="C895" s="209"/>
      <c r="D895" s="199" t="s">
        <v>150</v>
      </c>
      <c r="E895" s="210" t="s">
        <v>1</v>
      </c>
      <c r="F895" s="211" t="s">
        <v>1490</v>
      </c>
      <c r="G895" s="209"/>
      <c r="H895" s="212">
        <v>3</v>
      </c>
      <c r="I895" s="213"/>
      <c r="J895" s="209"/>
      <c r="K895" s="209"/>
      <c r="L895" s="214"/>
      <c r="M895" s="215"/>
      <c r="N895" s="216"/>
      <c r="O895" s="216"/>
      <c r="P895" s="216"/>
      <c r="Q895" s="216"/>
      <c r="R895" s="216"/>
      <c r="S895" s="216"/>
      <c r="T895" s="217"/>
      <c r="AT895" s="218" t="s">
        <v>150</v>
      </c>
      <c r="AU895" s="218" t="s">
        <v>148</v>
      </c>
      <c r="AV895" s="14" t="s">
        <v>148</v>
      </c>
      <c r="AW895" s="14" t="s">
        <v>31</v>
      </c>
      <c r="AX895" s="14" t="s">
        <v>73</v>
      </c>
      <c r="AY895" s="218" t="s">
        <v>140</v>
      </c>
    </row>
    <row r="896" spans="1:65" s="13" customFormat="1" ht="11.25">
      <c r="B896" s="197"/>
      <c r="C896" s="198"/>
      <c r="D896" s="199" t="s">
        <v>150</v>
      </c>
      <c r="E896" s="200" t="s">
        <v>1</v>
      </c>
      <c r="F896" s="201" t="s">
        <v>199</v>
      </c>
      <c r="G896" s="198"/>
      <c r="H896" s="200" t="s">
        <v>1</v>
      </c>
      <c r="I896" s="202"/>
      <c r="J896" s="198"/>
      <c r="K896" s="198"/>
      <c r="L896" s="203"/>
      <c r="M896" s="204"/>
      <c r="N896" s="205"/>
      <c r="O896" s="205"/>
      <c r="P896" s="205"/>
      <c r="Q896" s="205"/>
      <c r="R896" s="205"/>
      <c r="S896" s="205"/>
      <c r="T896" s="206"/>
      <c r="AT896" s="207" t="s">
        <v>150</v>
      </c>
      <c r="AU896" s="207" t="s">
        <v>148</v>
      </c>
      <c r="AV896" s="13" t="s">
        <v>81</v>
      </c>
      <c r="AW896" s="13" t="s">
        <v>31</v>
      </c>
      <c r="AX896" s="13" t="s">
        <v>73</v>
      </c>
      <c r="AY896" s="207" t="s">
        <v>140</v>
      </c>
    </row>
    <row r="897" spans="1:65" s="14" customFormat="1" ht="11.25">
      <c r="B897" s="208"/>
      <c r="C897" s="209"/>
      <c r="D897" s="199" t="s">
        <v>150</v>
      </c>
      <c r="E897" s="210" t="s">
        <v>1</v>
      </c>
      <c r="F897" s="211" t="s">
        <v>81</v>
      </c>
      <c r="G897" s="209"/>
      <c r="H897" s="212">
        <v>1</v>
      </c>
      <c r="I897" s="213"/>
      <c r="J897" s="209"/>
      <c r="K897" s="209"/>
      <c r="L897" s="214"/>
      <c r="M897" s="215"/>
      <c r="N897" s="216"/>
      <c r="O897" s="216"/>
      <c r="P897" s="216"/>
      <c r="Q897" s="216"/>
      <c r="R897" s="216"/>
      <c r="S897" s="216"/>
      <c r="T897" s="217"/>
      <c r="AT897" s="218" t="s">
        <v>150</v>
      </c>
      <c r="AU897" s="218" t="s">
        <v>148</v>
      </c>
      <c r="AV897" s="14" t="s">
        <v>148</v>
      </c>
      <c r="AW897" s="14" t="s">
        <v>31</v>
      </c>
      <c r="AX897" s="14" t="s">
        <v>73</v>
      </c>
      <c r="AY897" s="218" t="s">
        <v>140</v>
      </c>
    </row>
    <row r="898" spans="1:65" s="15" customFormat="1" ht="11.25">
      <c r="B898" s="230"/>
      <c r="C898" s="231"/>
      <c r="D898" s="199" t="s">
        <v>150</v>
      </c>
      <c r="E898" s="232" t="s">
        <v>1</v>
      </c>
      <c r="F898" s="233" t="s">
        <v>201</v>
      </c>
      <c r="G898" s="231"/>
      <c r="H898" s="234">
        <v>4</v>
      </c>
      <c r="I898" s="235"/>
      <c r="J898" s="231"/>
      <c r="K898" s="231"/>
      <c r="L898" s="236"/>
      <c r="M898" s="237"/>
      <c r="N898" s="238"/>
      <c r="O898" s="238"/>
      <c r="P898" s="238"/>
      <c r="Q898" s="238"/>
      <c r="R898" s="238"/>
      <c r="S898" s="238"/>
      <c r="T898" s="239"/>
      <c r="AT898" s="240" t="s">
        <v>150</v>
      </c>
      <c r="AU898" s="240" t="s">
        <v>148</v>
      </c>
      <c r="AV898" s="15" t="s">
        <v>147</v>
      </c>
      <c r="AW898" s="15" t="s">
        <v>31</v>
      </c>
      <c r="AX898" s="15" t="s">
        <v>81</v>
      </c>
      <c r="AY898" s="240" t="s">
        <v>140</v>
      </c>
    </row>
    <row r="899" spans="1:65" s="2" customFormat="1" ht="37.9" customHeight="1">
      <c r="A899" s="34"/>
      <c r="B899" s="35"/>
      <c r="C899" s="219" t="s">
        <v>1491</v>
      </c>
      <c r="D899" s="219" t="s">
        <v>158</v>
      </c>
      <c r="E899" s="220" t="s">
        <v>1492</v>
      </c>
      <c r="F899" s="221" t="s">
        <v>1493</v>
      </c>
      <c r="G899" s="222" t="s">
        <v>279</v>
      </c>
      <c r="H899" s="223">
        <v>4</v>
      </c>
      <c r="I899" s="224"/>
      <c r="J899" s="225">
        <f>ROUND(I899*H899,2)</f>
        <v>0</v>
      </c>
      <c r="K899" s="226"/>
      <c r="L899" s="227"/>
      <c r="M899" s="228" t="s">
        <v>1</v>
      </c>
      <c r="N899" s="229" t="s">
        <v>39</v>
      </c>
      <c r="O899" s="71"/>
      <c r="P899" s="193">
        <f>O899*H899</f>
        <v>0</v>
      </c>
      <c r="Q899" s="193">
        <v>1.6E-2</v>
      </c>
      <c r="R899" s="193">
        <f>Q899*H899</f>
        <v>6.4000000000000001E-2</v>
      </c>
      <c r="S899" s="193">
        <v>0</v>
      </c>
      <c r="T899" s="194">
        <f>S899*H899</f>
        <v>0</v>
      </c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R899" s="195" t="s">
        <v>349</v>
      </c>
      <c r="AT899" s="195" t="s">
        <v>158</v>
      </c>
      <c r="AU899" s="195" t="s">
        <v>148</v>
      </c>
      <c r="AY899" s="17" t="s">
        <v>140</v>
      </c>
      <c r="BE899" s="196">
        <f>IF(N899="základní",J899,0)</f>
        <v>0</v>
      </c>
      <c r="BF899" s="196">
        <f>IF(N899="snížená",J899,0)</f>
        <v>0</v>
      </c>
      <c r="BG899" s="196">
        <f>IF(N899="zákl. přenesená",J899,0)</f>
        <v>0</v>
      </c>
      <c r="BH899" s="196">
        <f>IF(N899="sníž. přenesená",J899,0)</f>
        <v>0</v>
      </c>
      <c r="BI899" s="196">
        <f>IF(N899="nulová",J899,0)</f>
        <v>0</v>
      </c>
      <c r="BJ899" s="17" t="s">
        <v>148</v>
      </c>
      <c r="BK899" s="196">
        <f>ROUND(I899*H899,2)</f>
        <v>0</v>
      </c>
      <c r="BL899" s="17" t="s">
        <v>262</v>
      </c>
      <c r="BM899" s="195" t="s">
        <v>1494</v>
      </c>
    </row>
    <row r="900" spans="1:65" s="2" customFormat="1" ht="24.2" customHeight="1">
      <c r="A900" s="34"/>
      <c r="B900" s="35"/>
      <c r="C900" s="183" t="s">
        <v>1495</v>
      </c>
      <c r="D900" s="183" t="s">
        <v>143</v>
      </c>
      <c r="E900" s="184" t="s">
        <v>1496</v>
      </c>
      <c r="F900" s="185" t="s">
        <v>1497</v>
      </c>
      <c r="G900" s="186" t="s">
        <v>279</v>
      </c>
      <c r="H900" s="187">
        <v>26.792000000000002</v>
      </c>
      <c r="I900" s="188"/>
      <c r="J900" s="189">
        <f>ROUND(I900*H900,2)</f>
        <v>0</v>
      </c>
      <c r="K900" s="190"/>
      <c r="L900" s="39"/>
      <c r="M900" s="191" t="s">
        <v>1</v>
      </c>
      <c r="N900" s="192" t="s">
        <v>39</v>
      </c>
      <c r="O900" s="71"/>
      <c r="P900" s="193">
        <f>O900*H900</f>
        <v>0</v>
      </c>
      <c r="Q900" s="193">
        <v>0</v>
      </c>
      <c r="R900" s="193">
        <f>Q900*H900</f>
        <v>0</v>
      </c>
      <c r="S900" s="193">
        <v>2.4E-2</v>
      </c>
      <c r="T900" s="194">
        <f>S900*H900</f>
        <v>0.64300800000000002</v>
      </c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R900" s="195" t="s">
        <v>262</v>
      </c>
      <c r="AT900" s="195" t="s">
        <v>143</v>
      </c>
      <c r="AU900" s="195" t="s">
        <v>148</v>
      </c>
      <c r="AY900" s="17" t="s">
        <v>140</v>
      </c>
      <c r="BE900" s="196">
        <f>IF(N900="základní",J900,0)</f>
        <v>0</v>
      </c>
      <c r="BF900" s="196">
        <f>IF(N900="snížená",J900,0)</f>
        <v>0</v>
      </c>
      <c r="BG900" s="196">
        <f>IF(N900="zákl. přenesená",J900,0)</f>
        <v>0</v>
      </c>
      <c r="BH900" s="196">
        <f>IF(N900="sníž. přenesená",J900,0)</f>
        <v>0</v>
      </c>
      <c r="BI900" s="196">
        <f>IF(N900="nulová",J900,0)</f>
        <v>0</v>
      </c>
      <c r="BJ900" s="17" t="s">
        <v>148</v>
      </c>
      <c r="BK900" s="196">
        <f>ROUND(I900*H900,2)</f>
        <v>0</v>
      </c>
      <c r="BL900" s="17" t="s">
        <v>262</v>
      </c>
      <c r="BM900" s="195" t="s">
        <v>1498</v>
      </c>
    </row>
    <row r="901" spans="1:65" s="14" customFormat="1" ht="11.25">
      <c r="B901" s="208"/>
      <c r="C901" s="209"/>
      <c r="D901" s="199" t="s">
        <v>150</v>
      </c>
      <c r="E901" s="210" t="s">
        <v>1</v>
      </c>
      <c r="F901" s="211" t="s">
        <v>1499</v>
      </c>
      <c r="G901" s="209"/>
      <c r="H901" s="212">
        <v>9.4559999999999995</v>
      </c>
      <c r="I901" s="213"/>
      <c r="J901" s="209"/>
      <c r="K901" s="209"/>
      <c r="L901" s="214"/>
      <c r="M901" s="215"/>
      <c r="N901" s="216"/>
      <c r="O901" s="216"/>
      <c r="P901" s="216"/>
      <c r="Q901" s="216"/>
      <c r="R901" s="216"/>
      <c r="S901" s="216"/>
      <c r="T901" s="217"/>
      <c r="AT901" s="218" t="s">
        <v>150</v>
      </c>
      <c r="AU901" s="218" t="s">
        <v>148</v>
      </c>
      <c r="AV901" s="14" t="s">
        <v>148</v>
      </c>
      <c r="AW901" s="14" t="s">
        <v>31</v>
      </c>
      <c r="AX901" s="14" t="s">
        <v>73</v>
      </c>
      <c r="AY901" s="218" t="s">
        <v>140</v>
      </c>
    </row>
    <row r="902" spans="1:65" s="14" customFormat="1" ht="11.25">
      <c r="B902" s="208"/>
      <c r="C902" s="209"/>
      <c r="D902" s="199" t="s">
        <v>150</v>
      </c>
      <c r="E902" s="210" t="s">
        <v>1</v>
      </c>
      <c r="F902" s="211" t="s">
        <v>1500</v>
      </c>
      <c r="G902" s="209"/>
      <c r="H902" s="212">
        <v>15.760000000000002</v>
      </c>
      <c r="I902" s="213"/>
      <c r="J902" s="209"/>
      <c r="K902" s="209"/>
      <c r="L902" s="214"/>
      <c r="M902" s="215"/>
      <c r="N902" s="216"/>
      <c r="O902" s="216"/>
      <c r="P902" s="216"/>
      <c r="Q902" s="216"/>
      <c r="R902" s="216"/>
      <c r="S902" s="216"/>
      <c r="T902" s="217"/>
      <c r="AT902" s="218" t="s">
        <v>150</v>
      </c>
      <c r="AU902" s="218" t="s">
        <v>148</v>
      </c>
      <c r="AV902" s="14" t="s">
        <v>148</v>
      </c>
      <c r="AW902" s="14" t="s">
        <v>31</v>
      </c>
      <c r="AX902" s="14" t="s">
        <v>73</v>
      </c>
      <c r="AY902" s="218" t="s">
        <v>140</v>
      </c>
    </row>
    <row r="903" spans="1:65" s="14" customFormat="1" ht="11.25">
      <c r="B903" s="208"/>
      <c r="C903" s="209"/>
      <c r="D903" s="199" t="s">
        <v>150</v>
      </c>
      <c r="E903" s="210" t="s">
        <v>1</v>
      </c>
      <c r="F903" s="211" t="s">
        <v>376</v>
      </c>
      <c r="G903" s="209"/>
      <c r="H903" s="212">
        <v>1.5760000000000001</v>
      </c>
      <c r="I903" s="213"/>
      <c r="J903" s="209"/>
      <c r="K903" s="209"/>
      <c r="L903" s="214"/>
      <c r="M903" s="215"/>
      <c r="N903" s="216"/>
      <c r="O903" s="216"/>
      <c r="P903" s="216"/>
      <c r="Q903" s="216"/>
      <c r="R903" s="216"/>
      <c r="S903" s="216"/>
      <c r="T903" s="217"/>
      <c r="AT903" s="218" t="s">
        <v>150</v>
      </c>
      <c r="AU903" s="218" t="s">
        <v>148</v>
      </c>
      <c r="AV903" s="14" t="s">
        <v>148</v>
      </c>
      <c r="AW903" s="14" t="s">
        <v>31</v>
      </c>
      <c r="AX903" s="14" t="s">
        <v>73</v>
      </c>
      <c r="AY903" s="218" t="s">
        <v>140</v>
      </c>
    </row>
    <row r="904" spans="1:65" s="15" customFormat="1" ht="11.25">
      <c r="B904" s="230"/>
      <c r="C904" s="231"/>
      <c r="D904" s="199" t="s">
        <v>150</v>
      </c>
      <c r="E904" s="232" t="s">
        <v>1</v>
      </c>
      <c r="F904" s="233" t="s">
        <v>201</v>
      </c>
      <c r="G904" s="231"/>
      <c r="H904" s="234">
        <v>26.792000000000002</v>
      </c>
      <c r="I904" s="235"/>
      <c r="J904" s="231"/>
      <c r="K904" s="231"/>
      <c r="L904" s="236"/>
      <c r="M904" s="237"/>
      <c r="N904" s="238"/>
      <c r="O904" s="238"/>
      <c r="P904" s="238"/>
      <c r="Q904" s="238"/>
      <c r="R904" s="238"/>
      <c r="S904" s="238"/>
      <c r="T904" s="239"/>
      <c r="AT904" s="240" t="s">
        <v>150</v>
      </c>
      <c r="AU904" s="240" t="s">
        <v>148</v>
      </c>
      <c r="AV904" s="15" t="s">
        <v>147</v>
      </c>
      <c r="AW904" s="15" t="s">
        <v>31</v>
      </c>
      <c r="AX904" s="15" t="s">
        <v>81</v>
      </c>
      <c r="AY904" s="240" t="s">
        <v>140</v>
      </c>
    </row>
    <row r="905" spans="1:65" s="2" customFormat="1" ht="24.2" customHeight="1">
      <c r="A905" s="34"/>
      <c r="B905" s="35"/>
      <c r="C905" s="183" t="s">
        <v>1501</v>
      </c>
      <c r="D905" s="183" t="s">
        <v>143</v>
      </c>
      <c r="E905" s="184" t="s">
        <v>1502</v>
      </c>
      <c r="F905" s="185" t="s">
        <v>1503</v>
      </c>
      <c r="G905" s="186" t="s">
        <v>279</v>
      </c>
      <c r="H905" s="187">
        <v>8</v>
      </c>
      <c r="I905" s="188"/>
      <c r="J905" s="189">
        <f>ROUND(I905*H905,2)</f>
        <v>0</v>
      </c>
      <c r="K905" s="190"/>
      <c r="L905" s="39"/>
      <c r="M905" s="191" t="s">
        <v>1</v>
      </c>
      <c r="N905" s="192" t="s">
        <v>39</v>
      </c>
      <c r="O905" s="71"/>
      <c r="P905" s="193">
        <f>O905*H905</f>
        <v>0</v>
      </c>
      <c r="Q905" s="193">
        <v>0</v>
      </c>
      <c r="R905" s="193">
        <f>Q905*H905</f>
        <v>0</v>
      </c>
      <c r="S905" s="193">
        <v>0</v>
      </c>
      <c r="T905" s="194">
        <f>S905*H905</f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195" t="s">
        <v>262</v>
      </c>
      <c r="AT905" s="195" t="s">
        <v>143</v>
      </c>
      <c r="AU905" s="195" t="s">
        <v>148</v>
      </c>
      <c r="AY905" s="17" t="s">
        <v>140</v>
      </c>
      <c r="BE905" s="196">
        <f>IF(N905="základní",J905,0)</f>
        <v>0</v>
      </c>
      <c r="BF905" s="196">
        <f>IF(N905="snížená",J905,0)</f>
        <v>0</v>
      </c>
      <c r="BG905" s="196">
        <f>IF(N905="zákl. přenesená",J905,0)</f>
        <v>0</v>
      </c>
      <c r="BH905" s="196">
        <f>IF(N905="sníž. přenesená",J905,0)</f>
        <v>0</v>
      </c>
      <c r="BI905" s="196">
        <f>IF(N905="nulová",J905,0)</f>
        <v>0</v>
      </c>
      <c r="BJ905" s="17" t="s">
        <v>148</v>
      </c>
      <c r="BK905" s="196">
        <f>ROUND(I905*H905,2)</f>
        <v>0</v>
      </c>
      <c r="BL905" s="17" t="s">
        <v>262</v>
      </c>
      <c r="BM905" s="195" t="s">
        <v>1504</v>
      </c>
    </row>
    <row r="906" spans="1:65" s="13" customFormat="1" ht="11.25">
      <c r="B906" s="197"/>
      <c r="C906" s="198"/>
      <c r="D906" s="199" t="s">
        <v>150</v>
      </c>
      <c r="E906" s="200" t="s">
        <v>1</v>
      </c>
      <c r="F906" s="201" t="s">
        <v>197</v>
      </c>
      <c r="G906" s="198"/>
      <c r="H906" s="200" t="s">
        <v>1</v>
      </c>
      <c r="I906" s="202"/>
      <c r="J906" s="198"/>
      <c r="K906" s="198"/>
      <c r="L906" s="203"/>
      <c r="M906" s="204"/>
      <c r="N906" s="205"/>
      <c r="O906" s="205"/>
      <c r="P906" s="205"/>
      <c r="Q906" s="205"/>
      <c r="R906" s="205"/>
      <c r="S906" s="205"/>
      <c r="T906" s="206"/>
      <c r="AT906" s="207" t="s">
        <v>150</v>
      </c>
      <c r="AU906" s="207" t="s">
        <v>148</v>
      </c>
      <c r="AV906" s="13" t="s">
        <v>81</v>
      </c>
      <c r="AW906" s="13" t="s">
        <v>31</v>
      </c>
      <c r="AX906" s="13" t="s">
        <v>73</v>
      </c>
      <c r="AY906" s="207" t="s">
        <v>140</v>
      </c>
    </row>
    <row r="907" spans="1:65" s="14" customFormat="1" ht="11.25">
      <c r="B907" s="208"/>
      <c r="C907" s="209"/>
      <c r="D907" s="199" t="s">
        <v>150</v>
      </c>
      <c r="E907" s="210" t="s">
        <v>1</v>
      </c>
      <c r="F907" s="211" t="s">
        <v>1505</v>
      </c>
      <c r="G907" s="209"/>
      <c r="H907" s="212">
        <v>6</v>
      </c>
      <c r="I907" s="213"/>
      <c r="J907" s="209"/>
      <c r="K907" s="209"/>
      <c r="L907" s="214"/>
      <c r="M907" s="215"/>
      <c r="N907" s="216"/>
      <c r="O907" s="216"/>
      <c r="P907" s="216"/>
      <c r="Q907" s="216"/>
      <c r="R907" s="216"/>
      <c r="S907" s="216"/>
      <c r="T907" s="217"/>
      <c r="AT907" s="218" t="s">
        <v>150</v>
      </c>
      <c r="AU907" s="218" t="s">
        <v>148</v>
      </c>
      <c r="AV907" s="14" t="s">
        <v>148</v>
      </c>
      <c r="AW907" s="14" t="s">
        <v>31</v>
      </c>
      <c r="AX907" s="14" t="s">
        <v>73</v>
      </c>
      <c r="AY907" s="218" t="s">
        <v>140</v>
      </c>
    </row>
    <row r="908" spans="1:65" s="13" customFormat="1" ht="11.25">
      <c r="B908" s="197"/>
      <c r="C908" s="198"/>
      <c r="D908" s="199" t="s">
        <v>150</v>
      </c>
      <c r="E908" s="200" t="s">
        <v>1</v>
      </c>
      <c r="F908" s="201" t="s">
        <v>195</v>
      </c>
      <c r="G908" s="198"/>
      <c r="H908" s="200" t="s">
        <v>1</v>
      </c>
      <c r="I908" s="202"/>
      <c r="J908" s="198"/>
      <c r="K908" s="198"/>
      <c r="L908" s="203"/>
      <c r="M908" s="204"/>
      <c r="N908" s="205"/>
      <c r="O908" s="205"/>
      <c r="P908" s="205"/>
      <c r="Q908" s="205"/>
      <c r="R908" s="205"/>
      <c r="S908" s="205"/>
      <c r="T908" s="206"/>
      <c r="AT908" s="207" t="s">
        <v>150</v>
      </c>
      <c r="AU908" s="207" t="s">
        <v>148</v>
      </c>
      <c r="AV908" s="13" t="s">
        <v>81</v>
      </c>
      <c r="AW908" s="13" t="s">
        <v>31</v>
      </c>
      <c r="AX908" s="13" t="s">
        <v>73</v>
      </c>
      <c r="AY908" s="207" t="s">
        <v>140</v>
      </c>
    </row>
    <row r="909" spans="1:65" s="14" customFormat="1" ht="11.25">
      <c r="B909" s="208"/>
      <c r="C909" s="209"/>
      <c r="D909" s="199" t="s">
        <v>150</v>
      </c>
      <c r="E909" s="210" t="s">
        <v>1</v>
      </c>
      <c r="F909" s="211" t="s">
        <v>148</v>
      </c>
      <c r="G909" s="209"/>
      <c r="H909" s="212">
        <v>2</v>
      </c>
      <c r="I909" s="213"/>
      <c r="J909" s="209"/>
      <c r="K909" s="209"/>
      <c r="L909" s="214"/>
      <c r="M909" s="215"/>
      <c r="N909" s="216"/>
      <c r="O909" s="216"/>
      <c r="P909" s="216"/>
      <c r="Q909" s="216"/>
      <c r="R909" s="216"/>
      <c r="S909" s="216"/>
      <c r="T909" s="217"/>
      <c r="AT909" s="218" t="s">
        <v>150</v>
      </c>
      <c r="AU909" s="218" t="s">
        <v>148</v>
      </c>
      <c r="AV909" s="14" t="s">
        <v>148</v>
      </c>
      <c r="AW909" s="14" t="s">
        <v>31</v>
      </c>
      <c r="AX909" s="14" t="s">
        <v>73</v>
      </c>
      <c r="AY909" s="218" t="s">
        <v>140</v>
      </c>
    </row>
    <row r="910" spans="1:65" s="15" customFormat="1" ht="11.25">
      <c r="B910" s="230"/>
      <c r="C910" s="231"/>
      <c r="D910" s="199" t="s">
        <v>150</v>
      </c>
      <c r="E910" s="232" t="s">
        <v>1</v>
      </c>
      <c r="F910" s="233" t="s">
        <v>201</v>
      </c>
      <c r="G910" s="231"/>
      <c r="H910" s="234">
        <v>8</v>
      </c>
      <c r="I910" s="235"/>
      <c r="J910" s="231"/>
      <c r="K910" s="231"/>
      <c r="L910" s="236"/>
      <c r="M910" s="237"/>
      <c r="N910" s="238"/>
      <c r="O910" s="238"/>
      <c r="P910" s="238"/>
      <c r="Q910" s="238"/>
      <c r="R910" s="238"/>
      <c r="S910" s="238"/>
      <c r="T910" s="239"/>
      <c r="AT910" s="240" t="s">
        <v>150</v>
      </c>
      <c r="AU910" s="240" t="s">
        <v>148</v>
      </c>
      <c r="AV910" s="15" t="s">
        <v>147</v>
      </c>
      <c r="AW910" s="15" t="s">
        <v>31</v>
      </c>
      <c r="AX910" s="15" t="s">
        <v>81</v>
      </c>
      <c r="AY910" s="240" t="s">
        <v>140</v>
      </c>
    </row>
    <row r="911" spans="1:65" s="2" customFormat="1" ht="24.2" customHeight="1">
      <c r="A911" s="34"/>
      <c r="B911" s="35"/>
      <c r="C911" s="183" t="s">
        <v>1506</v>
      </c>
      <c r="D911" s="183" t="s">
        <v>143</v>
      </c>
      <c r="E911" s="184" t="s">
        <v>1507</v>
      </c>
      <c r="F911" s="185" t="s">
        <v>1508</v>
      </c>
      <c r="G911" s="186" t="s">
        <v>279</v>
      </c>
      <c r="H911" s="187">
        <v>8</v>
      </c>
      <c r="I911" s="188"/>
      <c r="J911" s="189">
        <f t="shared" ref="J911:J917" si="90">ROUND(I911*H911,2)</f>
        <v>0</v>
      </c>
      <c r="K911" s="190"/>
      <c r="L911" s="39"/>
      <c r="M911" s="191" t="s">
        <v>1</v>
      </c>
      <c r="N911" s="192" t="s">
        <v>39</v>
      </c>
      <c r="O911" s="71"/>
      <c r="P911" s="193">
        <f t="shared" ref="P911:P917" si="91">O911*H911</f>
        <v>0</v>
      </c>
      <c r="Q911" s="193">
        <v>0</v>
      </c>
      <c r="R911" s="193">
        <f t="shared" ref="R911:R917" si="92">Q911*H911</f>
        <v>0</v>
      </c>
      <c r="S911" s="193">
        <v>0</v>
      </c>
      <c r="T911" s="194">
        <f t="shared" ref="T911:T917" si="93">S911*H911</f>
        <v>0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195" t="s">
        <v>262</v>
      </c>
      <c r="AT911" s="195" t="s">
        <v>143</v>
      </c>
      <c r="AU911" s="195" t="s">
        <v>148</v>
      </c>
      <c r="AY911" s="17" t="s">
        <v>140</v>
      </c>
      <c r="BE911" s="196">
        <f t="shared" ref="BE911:BE917" si="94">IF(N911="základní",J911,0)</f>
        <v>0</v>
      </c>
      <c r="BF911" s="196">
        <f t="shared" ref="BF911:BF917" si="95">IF(N911="snížená",J911,0)</f>
        <v>0</v>
      </c>
      <c r="BG911" s="196">
        <f t="shared" ref="BG911:BG917" si="96">IF(N911="zákl. přenesená",J911,0)</f>
        <v>0</v>
      </c>
      <c r="BH911" s="196">
        <f t="shared" ref="BH911:BH917" si="97">IF(N911="sníž. přenesená",J911,0)</f>
        <v>0</v>
      </c>
      <c r="BI911" s="196">
        <f t="shared" ref="BI911:BI917" si="98">IF(N911="nulová",J911,0)</f>
        <v>0</v>
      </c>
      <c r="BJ911" s="17" t="s">
        <v>148</v>
      </c>
      <c r="BK911" s="196">
        <f t="shared" ref="BK911:BK917" si="99">ROUND(I911*H911,2)</f>
        <v>0</v>
      </c>
      <c r="BL911" s="17" t="s">
        <v>262</v>
      </c>
      <c r="BM911" s="195" t="s">
        <v>1509</v>
      </c>
    </row>
    <row r="912" spans="1:65" s="2" customFormat="1" ht="24.2" customHeight="1">
      <c r="A912" s="34"/>
      <c r="B912" s="35"/>
      <c r="C912" s="219" t="s">
        <v>1510</v>
      </c>
      <c r="D912" s="219" t="s">
        <v>158</v>
      </c>
      <c r="E912" s="220" t="s">
        <v>1511</v>
      </c>
      <c r="F912" s="221" t="s">
        <v>1512</v>
      </c>
      <c r="G912" s="222" t="s">
        <v>279</v>
      </c>
      <c r="H912" s="223">
        <v>1</v>
      </c>
      <c r="I912" s="224"/>
      <c r="J912" s="225">
        <f t="shared" si="90"/>
        <v>0</v>
      </c>
      <c r="K912" s="226"/>
      <c r="L912" s="227"/>
      <c r="M912" s="228" t="s">
        <v>1</v>
      </c>
      <c r="N912" s="229" t="s">
        <v>39</v>
      </c>
      <c r="O912" s="71"/>
      <c r="P912" s="193">
        <f t="shared" si="91"/>
        <v>0</v>
      </c>
      <c r="Q912" s="193">
        <v>1.3799999999999999E-3</v>
      </c>
      <c r="R912" s="193">
        <f t="shared" si="92"/>
        <v>1.3799999999999999E-3</v>
      </c>
      <c r="S912" s="193">
        <v>0</v>
      </c>
      <c r="T912" s="194">
        <f t="shared" si="93"/>
        <v>0</v>
      </c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R912" s="195" t="s">
        <v>349</v>
      </c>
      <c r="AT912" s="195" t="s">
        <v>158</v>
      </c>
      <c r="AU912" s="195" t="s">
        <v>148</v>
      </c>
      <c r="AY912" s="17" t="s">
        <v>140</v>
      </c>
      <c r="BE912" s="196">
        <f t="shared" si="94"/>
        <v>0</v>
      </c>
      <c r="BF912" s="196">
        <f t="shared" si="95"/>
        <v>0</v>
      </c>
      <c r="BG912" s="196">
        <f t="shared" si="96"/>
        <v>0</v>
      </c>
      <c r="BH912" s="196">
        <f t="shared" si="97"/>
        <v>0</v>
      </c>
      <c r="BI912" s="196">
        <f t="shared" si="98"/>
        <v>0</v>
      </c>
      <c r="BJ912" s="17" t="s">
        <v>148</v>
      </c>
      <c r="BK912" s="196">
        <f t="shared" si="99"/>
        <v>0</v>
      </c>
      <c r="BL912" s="17" t="s">
        <v>262</v>
      </c>
      <c r="BM912" s="195" t="s">
        <v>1513</v>
      </c>
    </row>
    <row r="913" spans="1:65" s="2" customFormat="1" ht="24.2" customHeight="1">
      <c r="A913" s="34"/>
      <c r="B913" s="35"/>
      <c r="C913" s="219" t="s">
        <v>1514</v>
      </c>
      <c r="D913" s="219" t="s">
        <v>158</v>
      </c>
      <c r="E913" s="220" t="s">
        <v>1515</v>
      </c>
      <c r="F913" s="221" t="s">
        <v>1516</v>
      </c>
      <c r="G913" s="222" t="s">
        <v>279</v>
      </c>
      <c r="H913" s="223">
        <v>3</v>
      </c>
      <c r="I913" s="224"/>
      <c r="J913" s="225">
        <f t="shared" si="90"/>
        <v>0</v>
      </c>
      <c r="K913" s="226"/>
      <c r="L913" s="227"/>
      <c r="M913" s="228" t="s">
        <v>1</v>
      </c>
      <c r="N913" s="229" t="s">
        <v>39</v>
      </c>
      <c r="O913" s="71"/>
      <c r="P913" s="193">
        <f t="shared" si="91"/>
        <v>0</v>
      </c>
      <c r="Q913" s="193">
        <v>1.6199999999999999E-3</v>
      </c>
      <c r="R913" s="193">
        <f t="shared" si="92"/>
        <v>4.8599999999999997E-3</v>
      </c>
      <c r="S913" s="193">
        <v>0</v>
      </c>
      <c r="T913" s="194">
        <f t="shared" si="93"/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95" t="s">
        <v>349</v>
      </c>
      <c r="AT913" s="195" t="s">
        <v>158</v>
      </c>
      <c r="AU913" s="195" t="s">
        <v>148</v>
      </c>
      <c r="AY913" s="17" t="s">
        <v>140</v>
      </c>
      <c r="BE913" s="196">
        <f t="shared" si="94"/>
        <v>0</v>
      </c>
      <c r="BF913" s="196">
        <f t="shared" si="95"/>
        <v>0</v>
      </c>
      <c r="BG913" s="196">
        <f t="shared" si="96"/>
        <v>0</v>
      </c>
      <c r="BH913" s="196">
        <f t="shared" si="97"/>
        <v>0</v>
      </c>
      <c r="BI913" s="196">
        <f t="shared" si="98"/>
        <v>0</v>
      </c>
      <c r="BJ913" s="17" t="s">
        <v>148</v>
      </c>
      <c r="BK913" s="196">
        <f t="shared" si="99"/>
        <v>0</v>
      </c>
      <c r="BL913" s="17" t="s">
        <v>262</v>
      </c>
      <c r="BM913" s="195" t="s">
        <v>1517</v>
      </c>
    </row>
    <row r="914" spans="1:65" s="2" customFormat="1" ht="24.2" customHeight="1">
      <c r="A914" s="34"/>
      <c r="B914" s="35"/>
      <c r="C914" s="219" t="s">
        <v>1518</v>
      </c>
      <c r="D914" s="219" t="s">
        <v>158</v>
      </c>
      <c r="E914" s="220" t="s">
        <v>1519</v>
      </c>
      <c r="F914" s="221" t="s">
        <v>1520</v>
      </c>
      <c r="G914" s="222" t="s">
        <v>279</v>
      </c>
      <c r="H914" s="223">
        <v>3</v>
      </c>
      <c r="I914" s="224"/>
      <c r="J914" s="225">
        <f t="shared" si="90"/>
        <v>0</v>
      </c>
      <c r="K914" s="226"/>
      <c r="L914" s="227"/>
      <c r="M914" s="228" t="s">
        <v>1</v>
      </c>
      <c r="N914" s="229" t="s">
        <v>39</v>
      </c>
      <c r="O914" s="71"/>
      <c r="P914" s="193">
        <f t="shared" si="91"/>
        <v>0</v>
      </c>
      <c r="Q914" s="193">
        <v>1.8500000000000001E-3</v>
      </c>
      <c r="R914" s="193">
        <f t="shared" si="92"/>
        <v>5.5500000000000002E-3</v>
      </c>
      <c r="S914" s="193">
        <v>0</v>
      </c>
      <c r="T914" s="194">
        <f t="shared" si="93"/>
        <v>0</v>
      </c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R914" s="195" t="s">
        <v>349</v>
      </c>
      <c r="AT914" s="195" t="s">
        <v>158</v>
      </c>
      <c r="AU914" s="195" t="s">
        <v>148</v>
      </c>
      <c r="AY914" s="17" t="s">
        <v>140</v>
      </c>
      <c r="BE914" s="196">
        <f t="shared" si="94"/>
        <v>0</v>
      </c>
      <c r="BF914" s="196">
        <f t="shared" si="95"/>
        <v>0</v>
      </c>
      <c r="BG914" s="196">
        <f t="shared" si="96"/>
        <v>0</v>
      </c>
      <c r="BH914" s="196">
        <f t="shared" si="97"/>
        <v>0</v>
      </c>
      <c r="BI914" s="196">
        <f t="shared" si="98"/>
        <v>0</v>
      </c>
      <c r="BJ914" s="17" t="s">
        <v>148</v>
      </c>
      <c r="BK914" s="196">
        <f t="shared" si="99"/>
        <v>0</v>
      </c>
      <c r="BL914" s="17" t="s">
        <v>262</v>
      </c>
      <c r="BM914" s="195" t="s">
        <v>1521</v>
      </c>
    </row>
    <row r="915" spans="1:65" s="2" customFormat="1" ht="24.2" customHeight="1">
      <c r="A915" s="34"/>
      <c r="B915" s="35"/>
      <c r="C915" s="219" t="s">
        <v>1522</v>
      </c>
      <c r="D915" s="219" t="s">
        <v>158</v>
      </c>
      <c r="E915" s="220" t="s">
        <v>1523</v>
      </c>
      <c r="F915" s="221" t="s">
        <v>1524</v>
      </c>
      <c r="G915" s="222" t="s">
        <v>279</v>
      </c>
      <c r="H915" s="223">
        <v>1</v>
      </c>
      <c r="I915" s="224"/>
      <c r="J915" s="225">
        <f t="shared" si="90"/>
        <v>0</v>
      </c>
      <c r="K915" s="226"/>
      <c r="L915" s="227"/>
      <c r="M915" s="228" t="s">
        <v>1</v>
      </c>
      <c r="N915" s="229" t="s">
        <v>39</v>
      </c>
      <c r="O915" s="71"/>
      <c r="P915" s="193">
        <f t="shared" si="91"/>
        <v>0</v>
      </c>
      <c r="Q915" s="193">
        <v>2.0799999999999998E-3</v>
      </c>
      <c r="R915" s="193">
        <f t="shared" si="92"/>
        <v>2.0799999999999998E-3</v>
      </c>
      <c r="S915" s="193">
        <v>0</v>
      </c>
      <c r="T915" s="194">
        <f t="shared" si="93"/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195" t="s">
        <v>349</v>
      </c>
      <c r="AT915" s="195" t="s">
        <v>158</v>
      </c>
      <c r="AU915" s="195" t="s">
        <v>148</v>
      </c>
      <c r="AY915" s="17" t="s">
        <v>140</v>
      </c>
      <c r="BE915" s="196">
        <f t="shared" si="94"/>
        <v>0</v>
      </c>
      <c r="BF915" s="196">
        <f t="shared" si="95"/>
        <v>0</v>
      </c>
      <c r="BG915" s="196">
        <f t="shared" si="96"/>
        <v>0</v>
      </c>
      <c r="BH915" s="196">
        <f t="shared" si="97"/>
        <v>0</v>
      </c>
      <c r="BI915" s="196">
        <f t="shared" si="98"/>
        <v>0</v>
      </c>
      <c r="BJ915" s="17" t="s">
        <v>148</v>
      </c>
      <c r="BK915" s="196">
        <f t="shared" si="99"/>
        <v>0</v>
      </c>
      <c r="BL915" s="17" t="s">
        <v>262</v>
      </c>
      <c r="BM915" s="195" t="s">
        <v>1525</v>
      </c>
    </row>
    <row r="916" spans="1:65" s="2" customFormat="1" ht="24.2" customHeight="1">
      <c r="A916" s="34"/>
      <c r="B916" s="35"/>
      <c r="C916" s="183" t="s">
        <v>1526</v>
      </c>
      <c r="D916" s="183" t="s">
        <v>143</v>
      </c>
      <c r="E916" s="184" t="s">
        <v>1527</v>
      </c>
      <c r="F916" s="185" t="s">
        <v>1528</v>
      </c>
      <c r="G916" s="186" t="s">
        <v>279</v>
      </c>
      <c r="H916" s="187">
        <v>4</v>
      </c>
      <c r="I916" s="188"/>
      <c r="J916" s="189">
        <f t="shared" si="90"/>
        <v>0</v>
      </c>
      <c r="K916" s="190"/>
      <c r="L916" s="39"/>
      <c r="M916" s="191" t="s">
        <v>1</v>
      </c>
      <c r="N916" s="192" t="s">
        <v>39</v>
      </c>
      <c r="O916" s="71"/>
      <c r="P916" s="193">
        <f t="shared" si="91"/>
        <v>0</v>
      </c>
      <c r="Q916" s="193">
        <v>0</v>
      </c>
      <c r="R916" s="193">
        <f t="shared" si="92"/>
        <v>0</v>
      </c>
      <c r="S916" s="193">
        <v>0.13100000000000001</v>
      </c>
      <c r="T916" s="194">
        <f t="shared" si="93"/>
        <v>0.52400000000000002</v>
      </c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R916" s="195" t="s">
        <v>262</v>
      </c>
      <c r="AT916" s="195" t="s">
        <v>143</v>
      </c>
      <c r="AU916" s="195" t="s">
        <v>148</v>
      </c>
      <c r="AY916" s="17" t="s">
        <v>140</v>
      </c>
      <c r="BE916" s="196">
        <f t="shared" si="94"/>
        <v>0</v>
      </c>
      <c r="BF916" s="196">
        <f t="shared" si="95"/>
        <v>0</v>
      </c>
      <c r="BG916" s="196">
        <f t="shared" si="96"/>
        <v>0</v>
      </c>
      <c r="BH916" s="196">
        <f t="shared" si="97"/>
        <v>0</v>
      </c>
      <c r="BI916" s="196">
        <f t="shared" si="98"/>
        <v>0</v>
      </c>
      <c r="BJ916" s="17" t="s">
        <v>148</v>
      </c>
      <c r="BK916" s="196">
        <f t="shared" si="99"/>
        <v>0</v>
      </c>
      <c r="BL916" s="17" t="s">
        <v>262</v>
      </c>
      <c r="BM916" s="195" t="s">
        <v>1529</v>
      </c>
    </row>
    <row r="917" spans="1:65" s="2" customFormat="1" ht="24.2" customHeight="1">
      <c r="A917" s="34"/>
      <c r="B917" s="35"/>
      <c r="C917" s="183" t="s">
        <v>1530</v>
      </c>
      <c r="D917" s="183" t="s">
        <v>143</v>
      </c>
      <c r="E917" s="184" t="s">
        <v>1531</v>
      </c>
      <c r="F917" s="185" t="s">
        <v>1532</v>
      </c>
      <c r="G917" s="186" t="s">
        <v>279</v>
      </c>
      <c r="H917" s="187">
        <v>3</v>
      </c>
      <c r="I917" s="188"/>
      <c r="J917" s="189">
        <f t="shared" si="90"/>
        <v>0</v>
      </c>
      <c r="K917" s="190"/>
      <c r="L917" s="39"/>
      <c r="M917" s="191" t="s">
        <v>1</v>
      </c>
      <c r="N917" s="192" t="s">
        <v>39</v>
      </c>
      <c r="O917" s="71"/>
      <c r="P917" s="193">
        <f t="shared" si="91"/>
        <v>0</v>
      </c>
      <c r="Q917" s="193">
        <v>0</v>
      </c>
      <c r="R917" s="193">
        <f t="shared" si="92"/>
        <v>0</v>
      </c>
      <c r="S917" s="193">
        <v>0.1104</v>
      </c>
      <c r="T917" s="194">
        <f t="shared" si="93"/>
        <v>0.33119999999999999</v>
      </c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R917" s="195" t="s">
        <v>262</v>
      </c>
      <c r="AT917" s="195" t="s">
        <v>143</v>
      </c>
      <c r="AU917" s="195" t="s">
        <v>148</v>
      </c>
      <c r="AY917" s="17" t="s">
        <v>140</v>
      </c>
      <c r="BE917" s="196">
        <f t="shared" si="94"/>
        <v>0</v>
      </c>
      <c r="BF917" s="196">
        <f t="shared" si="95"/>
        <v>0</v>
      </c>
      <c r="BG917" s="196">
        <f t="shared" si="96"/>
        <v>0</v>
      </c>
      <c r="BH917" s="196">
        <f t="shared" si="97"/>
        <v>0</v>
      </c>
      <c r="BI917" s="196">
        <f t="shared" si="98"/>
        <v>0</v>
      </c>
      <c r="BJ917" s="17" t="s">
        <v>148</v>
      </c>
      <c r="BK917" s="196">
        <f t="shared" si="99"/>
        <v>0</v>
      </c>
      <c r="BL917" s="17" t="s">
        <v>262</v>
      </c>
      <c r="BM917" s="195" t="s">
        <v>1533</v>
      </c>
    </row>
    <row r="918" spans="1:65" s="13" customFormat="1" ht="11.25">
      <c r="B918" s="197"/>
      <c r="C918" s="198"/>
      <c r="D918" s="199" t="s">
        <v>150</v>
      </c>
      <c r="E918" s="200" t="s">
        <v>1</v>
      </c>
      <c r="F918" s="201" t="s">
        <v>1534</v>
      </c>
      <c r="G918" s="198"/>
      <c r="H918" s="200" t="s">
        <v>1</v>
      </c>
      <c r="I918" s="202"/>
      <c r="J918" s="198"/>
      <c r="K918" s="198"/>
      <c r="L918" s="203"/>
      <c r="M918" s="204"/>
      <c r="N918" s="205"/>
      <c r="O918" s="205"/>
      <c r="P918" s="205"/>
      <c r="Q918" s="205"/>
      <c r="R918" s="205"/>
      <c r="S918" s="205"/>
      <c r="T918" s="206"/>
      <c r="AT918" s="207" t="s">
        <v>150</v>
      </c>
      <c r="AU918" s="207" t="s">
        <v>148</v>
      </c>
      <c r="AV918" s="13" t="s">
        <v>81</v>
      </c>
      <c r="AW918" s="13" t="s">
        <v>31</v>
      </c>
      <c r="AX918" s="13" t="s">
        <v>73</v>
      </c>
      <c r="AY918" s="207" t="s">
        <v>140</v>
      </c>
    </row>
    <row r="919" spans="1:65" s="14" customFormat="1" ht="11.25">
      <c r="B919" s="208"/>
      <c r="C919" s="209"/>
      <c r="D919" s="199" t="s">
        <v>150</v>
      </c>
      <c r="E919" s="210" t="s">
        <v>1</v>
      </c>
      <c r="F919" s="211" t="s">
        <v>81</v>
      </c>
      <c r="G919" s="209"/>
      <c r="H919" s="212">
        <v>1</v>
      </c>
      <c r="I919" s="213"/>
      <c r="J919" s="209"/>
      <c r="K919" s="209"/>
      <c r="L919" s="214"/>
      <c r="M919" s="215"/>
      <c r="N919" s="216"/>
      <c r="O919" s="216"/>
      <c r="P919" s="216"/>
      <c r="Q919" s="216"/>
      <c r="R919" s="216"/>
      <c r="S919" s="216"/>
      <c r="T919" s="217"/>
      <c r="AT919" s="218" t="s">
        <v>150</v>
      </c>
      <c r="AU919" s="218" t="s">
        <v>148</v>
      </c>
      <c r="AV919" s="14" t="s">
        <v>148</v>
      </c>
      <c r="AW919" s="14" t="s">
        <v>31</v>
      </c>
      <c r="AX919" s="14" t="s">
        <v>73</v>
      </c>
      <c r="AY919" s="218" t="s">
        <v>140</v>
      </c>
    </row>
    <row r="920" spans="1:65" s="13" customFormat="1" ht="11.25">
      <c r="B920" s="197"/>
      <c r="C920" s="198"/>
      <c r="D920" s="199" t="s">
        <v>150</v>
      </c>
      <c r="E920" s="200" t="s">
        <v>1</v>
      </c>
      <c r="F920" s="201" t="s">
        <v>187</v>
      </c>
      <c r="G920" s="198"/>
      <c r="H920" s="200" t="s">
        <v>1</v>
      </c>
      <c r="I920" s="202"/>
      <c r="J920" s="198"/>
      <c r="K920" s="198"/>
      <c r="L920" s="203"/>
      <c r="M920" s="204"/>
      <c r="N920" s="205"/>
      <c r="O920" s="205"/>
      <c r="P920" s="205"/>
      <c r="Q920" s="205"/>
      <c r="R920" s="205"/>
      <c r="S920" s="205"/>
      <c r="T920" s="206"/>
      <c r="AT920" s="207" t="s">
        <v>150</v>
      </c>
      <c r="AU920" s="207" t="s">
        <v>148</v>
      </c>
      <c r="AV920" s="13" t="s">
        <v>81</v>
      </c>
      <c r="AW920" s="13" t="s">
        <v>31</v>
      </c>
      <c r="AX920" s="13" t="s">
        <v>73</v>
      </c>
      <c r="AY920" s="207" t="s">
        <v>140</v>
      </c>
    </row>
    <row r="921" spans="1:65" s="14" customFormat="1" ht="11.25">
      <c r="B921" s="208"/>
      <c r="C921" s="209"/>
      <c r="D921" s="199" t="s">
        <v>150</v>
      </c>
      <c r="E921" s="210" t="s">
        <v>1</v>
      </c>
      <c r="F921" s="211" t="s">
        <v>148</v>
      </c>
      <c r="G921" s="209"/>
      <c r="H921" s="212">
        <v>2</v>
      </c>
      <c r="I921" s="213"/>
      <c r="J921" s="209"/>
      <c r="K921" s="209"/>
      <c r="L921" s="214"/>
      <c r="M921" s="215"/>
      <c r="N921" s="216"/>
      <c r="O921" s="216"/>
      <c r="P921" s="216"/>
      <c r="Q921" s="216"/>
      <c r="R921" s="216"/>
      <c r="S921" s="216"/>
      <c r="T921" s="217"/>
      <c r="AT921" s="218" t="s">
        <v>150</v>
      </c>
      <c r="AU921" s="218" t="s">
        <v>148</v>
      </c>
      <c r="AV921" s="14" t="s">
        <v>148</v>
      </c>
      <c r="AW921" s="14" t="s">
        <v>31</v>
      </c>
      <c r="AX921" s="14" t="s">
        <v>73</v>
      </c>
      <c r="AY921" s="218" t="s">
        <v>140</v>
      </c>
    </row>
    <row r="922" spans="1:65" s="15" customFormat="1" ht="11.25">
      <c r="B922" s="230"/>
      <c r="C922" s="231"/>
      <c r="D922" s="199" t="s">
        <v>150</v>
      </c>
      <c r="E922" s="232" t="s">
        <v>1</v>
      </c>
      <c r="F922" s="233" t="s">
        <v>201</v>
      </c>
      <c r="G922" s="231"/>
      <c r="H922" s="234">
        <v>3</v>
      </c>
      <c r="I922" s="235"/>
      <c r="J922" s="231"/>
      <c r="K922" s="231"/>
      <c r="L922" s="236"/>
      <c r="M922" s="237"/>
      <c r="N922" s="238"/>
      <c r="O922" s="238"/>
      <c r="P922" s="238"/>
      <c r="Q922" s="238"/>
      <c r="R922" s="238"/>
      <c r="S922" s="238"/>
      <c r="T922" s="239"/>
      <c r="AT922" s="240" t="s">
        <v>150</v>
      </c>
      <c r="AU922" s="240" t="s">
        <v>148</v>
      </c>
      <c r="AV922" s="15" t="s">
        <v>147</v>
      </c>
      <c r="AW922" s="15" t="s">
        <v>31</v>
      </c>
      <c r="AX922" s="15" t="s">
        <v>81</v>
      </c>
      <c r="AY922" s="240" t="s">
        <v>140</v>
      </c>
    </row>
    <row r="923" spans="1:65" s="2" customFormat="1" ht="33" customHeight="1">
      <c r="A923" s="34"/>
      <c r="B923" s="35"/>
      <c r="C923" s="183" t="s">
        <v>1535</v>
      </c>
      <c r="D923" s="183" t="s">
        <v>143</v>
      </c>
      <c r="E923" s="184" t="s">
        <v>1536</v>
      </c>
      <c r="F923" s="185" t="s">
        <v>1537</v>
      </c>
      <c r="G923" s="186" t="s">
        <v>146</v>
      </c>
      <c r="H923" s="187">
        <v>0.21199999999999999</v>
      </c>
      <c r="I923" s="188"/>
      <c r="J923" s="189">
        <f>ROUND(I923*H923,2)</f>
        <v>0</v>
      </c>
      <c r="K923" s="190"/>
      <c r="L923" s="39"/>
      <c r="M923" s="191" t="s">
        <v>1</v>
      </c>
      <c r="N923" s="192" t="s">
        <v>39</v>
      </c>
      <c r="O923" s="71"/>
      <c r="P923" s="193">
        <f>O923*H923</f>
        <v>0</v>
      </c>
      <c r="Q923" s="193">
        <v>0</v>
      </c>
      <c r="R923" s="193">
        <f>Q923*H923</f>
        <v>0</v>
      </c>
      <c r="S923" s="193">
        <v>0</v>
      </c>
      <c r="T923" s="194">
        <f>S923*H923</f>
        <v>0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195" t="s">
        <v>262</v>
      </c>
      <c r="AT923" s="195" t="s">
        <v>143</v>
      </c>
      <c r="AU923" s="195" t="s">
        <v>148</v>
      </c>
      <c r="AY923" s="17" t="s">
        <v>140</v>
      </c>
      <c r="BE923" s="196">
        <f>IF(N923="základní",J923,0)</f>
        <v>0</v>
      </c>
      <c r="BF923" s="196">
        <f>IF(N923="snížená",J923,0)</f>
        <v>0</v>
      </c>
      <c r="BG923" s="196">
        <f>IF(N923="zákl. přenesená",J923,0)</f>
        <v>0</v>
      </c>
      <c r="BH923" s="196">
        <f>IF(N923="sníž. přenesená",J923,0)</f>
        <v>0</v>
      </c>
      <c r="BI923" s="196">
        <f>IF(N923="nulová",J923,0)</f>
        <v>0</v>
      </c>
      <c r="BJ923" s="17" t="s">
        <v>148</v>
      </c>
      <c r="BK923" s="196">
        <f>ROUND(I923*H923,2)</f>
        <v>0</v>
      </c>
      <c r="BL923" s="17" t="s">
        <v>262</v>
      </c>
      <c r="BM923" s="195" t="s">
        <v>1538</v>
      </c>
    </row>
    <row r="924" spans="1:65" s="2" customFormat="1" ht="24.2" customHeight="1">
      <c r="A924" s="34"/>
      <c r="B924" s="35"/>
      <c r="C924" s="183" t="s">
        <v>1539</v>
      </c>
      <c r="D924" s="183" t="s">
        <v>143</v>
      </c>
      <c r="E924" s="184" t="s">
        <v>1540</v>
      </c>
      <c r="F924" s="185" t="s">
        <v>1541</v>
      </c>
      <c r="G924" s="186" t="s">
        <v>146</v>
      </c>
      <c r="H924" s="187">
        <v>0.21199999999999999</v>
      </c>
      <c r="I924" s="188"/>
      <c r="J924" s="189">
        <f>ROUND(I924*H924,2)</f>
        <v>0</v>
      </c>
      <c r="K924" s="190"/>
      <c r="L924" s="39"/>
      <c r="M924" s="191" t="s">
        <v>1</v>
      </c>
      <c r="N924" s="192" t="s">
        <v>39</v>
      </c>
      <c r="O924" s="71"/>
      <c r="P924" s="193">
        <f>O924*H924</f>
        <v>0</v>
      </c>
      <c r="Q924" s="193">
        <v>0</v>
      </c>
      <c r="R924" s="193">
        <f>Q924*H924</f>
        <v>0</v>
      </c>
      <c r="S924" s="193">
        <v>0</v>
      </c>
      <c r="T924" s="194">
        <f>S924*H924</f>
        <v>0</v>
      </c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R924" s="195" t="s">
        <v>262</v>
      </c>
      <c r="AT924" s="195" t="s">
        <v>143</v>
      </c>
      <c r="AU924" s="195" t="s">
        <v>148</v>
      </c>
      <c r="AY924" s="17" t="s">
        <v>140</v>
      </c>
      <c r="BE924" s="196">
        <f>IF(N924="základní",J924,0)</f>
        <v>0</v>
      </c>
      <c r="BF924" s="196">
        <f>IF(N924="snížená",J924,0)</f>
        <v>0</v>
      </c>
      <c r="BG924" s="196">
        <f>IF(N924="zákl. přenesená",J924,0)</f>
        <v>0</v>
      </c>
      <c r="BH924" s="196">
        <f>IF(N924="sníž. přenesená",J924,0)</f>
        <v>0</v>
      </c>
      <c r="BI924" s="196">
        <f>IF(N924="nulová",J924,0)</f>
        <v>0</v>
      </c>
      <c r="BJ924" s="17" t="s">
        <v>148</v>
      </c>
      <c r="BK924" s="196">
        <f>ROUND(I924*H924,2)</f>
        <v>0</v>
      </c>
      <c r="BL924" s="17" t="s">
        <v>262</v>
      </c>
      <c r="BM924" s="195" t="s">
        <v>1542</v>
      </c>
    </row>
    <row r="925" spans="1:65" s="12" customFormat="1" ht="22.9" customHeight="1">
      <c r="B925" s="167"/>
      <c r="C925" s="168"/>
      <c r="D925" s="169" t="s">
        <v>72</v>
      </c>
      <c r="E925" s="181" t="s">
        <v>1543</v>
      </c>
      <c r="F925" s="181" t="s">
        <v>1544</v>
      </c>
      <c r="G925" s="168"/>
      <c r="H925" s="168"/>
      <c r="I925" s="171"/>
      <c r="J925" s="182">
        <f>BK925</f>
        <v>0</v>
      </c>
      <c r="K925" s="168"/>
      <c r="L925" s="173"/>
      <c r="M925" s="174"/>
      <c r="N925" s="175"/>
      <c r="O925" s="175"/>
      <c r="P925" s="176">
        <f>SUM(P926:P951)</f>
        <v>0</v>
      </c>
      <c r="Q925" s="175"/>
      <c r="R925" s="176">
        <f>SUM(R926:R951)</f>
        <v>9.1499999999999984E-3</v>
      </c>
      <c r="S925" s="175"/>
      <c r="T925" s="177">
        <f>SUM(T926:T951)</f>
        <v>3.2000000000000001E-2</v>
      </c>
      <c r="AR925" s="178" t="s">
        <v>148</v>
      </c>
      <c r="AT925" s="179" t="s">
        <v>72</v>
      </c>
      <c r="AU925" s="179" t="s">
        <v>81</v>
      </c>
      <c r="AY925" s="178" t="s">
        <v>140</v>
      </c>
      <c r="BK925" s="180">
        <f>SUM(BK926:BK951)</f>
        <v>0</v>
      </c>
    </row>
    <row r="926" spans="1:65" s="2" customFormat="1" ht="24.2" customHeight="1">
      <c r="A926" s="34"/>
      <c r="B926" s="35"/>
      <c r="C926" s="183" t="s">
        <v>1545</v>
      </c>
      <c r="D926" s="183" t="s">
        <v>143</v>
      </c>
      <c r="E926" s="184" t="s">
        <v>1546</v>
      </c>
      <c r="F926" s="185" t="s">
        <v>1547</v>
      </c>
      <c r="G926" s="186" t="s">
        <v>166</v>
      </c>
      <c r="H926" s="187">
        <v>5</v>
      </c>
      <c r="I926" s="188"/>
      <c r="J926" s="189">
        <f>ROUND(I926*H926,2)</f>
        <v>0</v>
      </c>
      <c r="K926" s="190"/>
      <c r="L926" s="39"/>
      <c r="M926" s="191" t="s">
        <v>1</v>
      </c>
      <c r="N926" s="192" t="s">
        <v>39</v>
      </c>
      <c r="O926" s="71"/>
      <c r="P926" s="193">
        <f>O926*H926</f>
        <v>0</v>
      </c>
      <c r="Q926" s="193">
        <v>1.2999999999999999E-4</v>
      </c>
      <c r="R926" s="193">
        <f>Q926*H926</f>
        <v>6.4999999999999997E-4</v>
      </c>
      <c r="S926" s="193">
        <v>0</v>
      </c>
      <c r="T926" s="194">
        <f>S926*H926</f>
        <v>0</v>
      </c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R926" s="195" t="s">
        <v>262</v>
      </c>
      <c r="AT926" s="195" t="s">
        <v>143</v>
      </c>
      <c r="AU926" s="195" t="s">
        <v>148</v>
      </c>
      <c r="AY926" s="17" t="s">
        <v>140</v>
      </c>
      <c r="BE926" s="196">
        <f>IF(N926="základní",J926,0)</f>
        <v>0</v>
      </c>
      <c r="BF926" s="196">
        <f>IF(N926="snížená",J926,0)</f>
        <v>0</v>
      </c>
      <c r="BG926" s="196">
        <f>IF(N926="zákl. přenesená",J926,0)</f>
        <v>0</v>
      </c>
      <c r="BH926" s="196">
        <f>IF(N926="sníž. přenesená",J926,0)</f>
        <v>0</v>
      </c>
      <c r="BI926" s="196">
        <f>IF(N926="nulová",J926,0)</f>
        <v>0</v>
      </c>
      <c r="BJ926" s="17" t="s">
        <v>148</v>
      </c>
      <c r="BK926" s="196">
        <f>ROUND(I926*H926,2)</f>
        <v>0</v>
      </c>
      <c r="BL926" s="17" t="s">
        <v>262</v>
      </c>
      <c r="BM926" s="195" t="s">
        <v>1548</v>
      </c>
    </row>
    <row r="927" spans="1:65" s="13" customFormat="1" ht="11.25">
      <c r="B927" s="197"/>
      <c r="C927" s="198"/>
      <c r="D927" s="199" t="s">
        <v>150</v>
      </c>
      <c r="E927" s="200" t="s">
        <v>1</v>
      </c>
      <c r="F927" s="201" t="s">
        <v>1549</v>
      </c>
      <c r="G927" s="198"/>
      <c r="H927" s="200" t="s">
        <v>1</v>
      </c>
      <c r="I927" s="202"/>
      <c r="J927" s="198"/>
      <c r="K927" s="198"/>
      <c r="L927" s="203"/>
      <c r="M927" s="204"/>
      <c r="N927" s="205"/>
      <c r="O927" s="205"/>
      <c r="P927" s="205"/>
      <c r="Q927" s="205"/>
      <c r="R927" s="205"/>
      <c r="S927" s="205"/>
      <c r="T927" s="206"/>
      <c r="AT927" s="207" t="s">
        <v>150</v>
      </c>
      <c r="AU927" s="207" t="s">
        <v>148</v>
      </c>
      <c r="AV927" s="13" t="s">
        <v>81</v>
      </c>
      <c r="AW927" s="13" t="s">
        <v>31</v>
      </c>
      <c r="AX927" s="13" t="s">
        <v>73</v>
      </c>
      <c r="AY927" s="207" t="s">
        <v>140</v>
      </c>
    </row>
    <row r="928" spans="1:65" s="14" customFormat="1" ht="11.25">
      <c r="B928" s="208"/>
      <c r="C928" s="209"/>
      <c r="D928" s="199" t="s">
        <v>150</v>
      </c>
      <c r="E928" s="210" t="s">
        <v>1</v>
      </c>
      <c r="F928" s="211" t="s">
        <v>81</v>
      </c>
      <c r="G928" s="209"/>
      <c r="H928" s="212">
        <v>1</v>
      </c>
      <c r="I928" s="213"/>
      <c r="J928" s="209"/>
      <c r="K928" s="209"/>
      <c r="L928" s="214"/>
      <c r="M928" s="215"/>
      <c r="N928" s="216"/>
      <c r="O928" s="216"/>
      <c r="P928" s="216"/>
      <c r="Q928" s="216"/>
      <c r="R928" s="216"/>
      <c r="S928" s="216"/>
      <c r="T928" s="217"/>
      <c r="AT928" s="218" t="s">
        <v>150</v>
      </c>
      <c r="AU928" s="218" t="s">
        <v>148</v>
      </c>
      <c r="AV928" s="14" t="s">
        <v>148</v>
      </c>
      <c r="AW928" s="14" t="s">
        <v>31</v>
      </c>
      <c r="AX928" s="14" t="s">
        <v>73</v>
      </c>
      <c r="AY928" s="218" t="s">
        <v>140</v>
      </c>
    </row>
    <row r="929" spans="1:65" s="13" customFormat="1" ht="11.25">
      <c r="B929" s="197"/>
      <c r="C929" s="198"/>
      <c r="D929" s="199" t="s">
        <v>150</v>
      </c>
      <c r="E929" s="200" t="s">
        <v>1</v>
      </c>
      <c r="F929" s="201" t="s">
        <v>193</v>
      </c>
      <c r="G929" s="198"/>
      <c r="H929" s="200" t="s">
        <v>1</v>
      </c>
      <c r="I929" s="202"/>
      <c r="J929" s="198"/>
      <c r="K929" s="198"/>
      <c r="L929" s="203"/>
      <c r="M929" s="204"/>
      <c r="N929" s="205"/>
      <c r="O929" s="205"/>
      <c r="P929" s="205"/>
      <c r="Q929" s="205"/>
      <c r="R929" s="205"/>
      <c r="S929" s="205"/>
      <c r="T929" s="206"/>
      <c r="AT929" s="207" t="s">
        <v>150</v>
      </c>
      <c r="AU929" s="207" t="s">
        <v>148</v>
      </c>
      <c r="AV929" s="13" t="s">
        <v>81</v>
      </c>
      <c r="AW929" s="13" t="s">
        <v>31</v>
      </c>
      <c r="AX929" s="13" t="s">
        <v>73</v>
      </c>
      <c r="AY929" s="207" t="s">
        <v>140</v>
      </c>
    </row>
    <row r="930" spans="1:65" s="14" customFormat="1" ht="11.25">
      <c r="B930" s="208"/>
      <c r="C930" s="209"/>
      <c r="D930" s="199" t="s">
        <v>150</v>
      </c>
      <c r="E930" s="210" t="s">
        <v>1</v>
      </c>
      <c r="F930" s="211" t="s">
        <v>148</v>
      </c>
      <c r="G930" s="209"/>
      <c r="H930" s="212">
        <v>2</v>
      </c>
      <c r="I930" s="213"/>
      <c r="J930" s="209"/>
      <c r="K930" s="209"/>
      <c r="L930" s="214"/>
      <c r="M930" s="215"/>
      <c r="N930" s="216"/>
      <c r="O930" s="216"/>
      <c r="P930" s="216"/>
      <c r="Q930" s="216"/>
      <c r="R930" s="216"/>
      <c r="S930" s="216"/>
      <c r="T930" s="217"/>
      <c r="AT930" s="218" t="s">
        <v>150</v>
      </c>
      <c r="AU930" s="218" t="s">
        <v>148</v>
      </c>
      <c r="AV930" s="14" t="s">
        <v>148</v>
      </c>
      <c r="AW930" s="14" t="s">
        <v>31</v>
      </c>
      <c r="AX930" s="14" t="s">
        <v>73</v>
      </c>
      <c r="AY930" s="218" t="s">
        <v>140</v>
      </c>
    </row>
    <row r="931" spans="1:65" s="13" customFormat="1" ht="11.25">
      <c r="B931" s="197"/>
      <c r="C931" s="198"/>
      <c r="D931" s="199" t="s">
        <v>150</v>
      </c>
      <c r="E931" s="200" t="s">
        <v>1</v>
      </c>
      <c r="F931" s="201" t="s">
        <v>191</v>
      </c>
      <c r="G931" s="198"/>
      <c r="H931" s="200" t="s">
        <v>1</v>
      </c>
      <c r="I931" s="202"/>
      <c r="J931" s="198"/>
      <c r="K931" s="198"/>
      <c r="L931" s="203"/>
      <c r="M931" s="204"/>
      <c r="N931" s="205"/>
      <c r="O931" s="205"/>
      <c r="P931" s="205"/>
      <c r="Q931" s="205"/>
      <c r="R931" s="205"/>
      <c r="S931" s="205"/>
      <c r="T931" s="206"/>
      <c r="AT931" s="207" t="s">
        <v>150</v>
      </c>
      <c r="AU931" s="207" t="s">
        <v>148</v>
      </c>
      <c r="AV931" s="13" t="s">
        <v>81</v>
      </c>
      <c r="AW931" s="13" t="s">
        <v>31</v>
      </c>
      <c r="AX931" s="13" t="s">
        <v>73</v>
      </c>
      <c r="AY931" s="207" t="s">
        <v>140</v>
      </c>
    </row>
    <row r="932" spans="1:65" s="14" customFormat="1" ht="11.25">
      <c r="B932" s="208"/>
      <c r="C932" s="209"/>
      <c r="D932" s="199" t="s">
        <v>150</v>
      </c>
      <c r="E932" s="210" t="s">
        <v>1</v>
      </c>
      <c r="F932" s="211" t="s">
        <v>81</v>
      </c>
      <c r="G932" s="209"/>
      <c r="H932" s="212">
        <v>1</v>
      </c>
      <c r="I932" s="213"/>
      <c r="J932" s="209"/>
      <c r="K932" s="209"/>
      <c r="L932" s="214"/>
      <c r="M932" s="215"/>
      <c r="N932" s="216"/>
      <c r="O932" s="216"/>
      <c r="P932" s="216"/>
      <c r="Q932" s="216"/>
      <c r="R932" s="216"/>
      <c r="S932" s="216"/>
      <c r="T932" s="217"/>
      <c r="AT932" s="218" t="s">
        <v>150</v>
      </c>
      <c r="AU932" s="218" t="s">
        <v>148</v>
      </c>
      <c r="AV932" s="14" t="s">
        <v>148</v>
      </c>
      <c r="AW932" s="14" t="s">
        <v>31</v>
      </c>
      <c r="AX932" s="14" t="s">
        <v>73</v>
      </c>
      <c r="AY932" s="218" t="s">
        <v>140</v>
      </c>
    </row>
    <row r="933" spans="1:65" s="13" customFormat="1" ht="11.25">
      <c r="B933" s="197"/>
      <c r="C933" s="198"/>
      <c r="D933" s="199" t="s">
        <v>150</v>
      </c>
      <c r="E933" s="200" t="s">
        <v>1</v>
      </c>
      <c r="F933" s="201" t="s">
        <v>195</v>
      </c>
      <c r="G933" s="198"/>
      <c r="H933" s="200" t="s">
        <v>1</v>
      </c>
      <c r="I933" s="202"/>
      <c r="J933" s="198"/>
      <c r="K933" s="198"/>
      <c r="L933" s="203"/>
      <c r="M933" s="204"/>
      <c r="N933" s="205"/>
      <c r="O933" s="205"/>
      <c r="P933" s="205"/>
      <c r="Q933" s="205"/>
      <c r="R933" s="205"/>
      <c r="S933" s="205"/>
      <c r="T933" s="206"/>
      <c r="AT933" s="207" t="s">
        <v>150</v>
      </c>
      <c r="AU933" s="207" t="s">
        <v>148</v>
      </c>
      <c r="AV933" s="13" t="s">
        <v>81</v>
      </c>
      <c r="AW933" s="13" t="s">
        <v>31</v>
      </c>
      <c r="AX933" s="13" t="s">
        <v>73</v>
      </c>
      <c r="AY933" s="207" t="s">
        <v>140</v>
      </c>
    </row>
    <row r="934" spans="1:65" s="14" customFormat="1" ht="11.25">
      <c r="B934" s="208"/>
      <c r="C934" s="209"/>
      <c r="D934" s="199" t="s">
        <v>150</v>
      </c>
      <c r="E934" s="210" t="s">
        <v>1</v>
      </c>
      <c r="F934" s="211" t="s">
        <v>81</v>
      </c>
      <c r="G934" s="209"/>
      <c r="H934" s="212">
        <v>1</v>
      </c>
      <c r="I934" s="213"/>
      <c r="J934" s="209"/>
      <c r="K934" s="209"/>
      <c r="L934" s="214"/>
      <c r="M934" s="215"/>
      <c r="N934" s="216"/>
      <c r="O934" s="216"/>
      <c r="P934" s="216"/>
      <c r="Q934" s="216"/>
      <c r="R934" s="216"/>
      <c r="S934" s="216"/>
      <c r="T934" s="217"/>
      <c r="AT934" s="218" t="s">
        <v>150</v>
      </c>
      <c r="AU934" s="218" t="s">
        <v>148</v>
      </c>
      <c r="AV934" s="14" t="s">
        <v>148</v>
      </c>
      <c r="AW934" s="14" t="s">
        <v>31</v>
      </c>
      <c r="AX934" s="14" t="s">
        <v>73</v>
      </c>
      <c r="AY934" s="218" t="s">
        <v>140</v>
      </c>
    </row>
    <row r="935" spans="1:65" s="15" customFormat="1" ht="11.25">
      <c r="B935" s="230"/>
      <c r="C935" s="231"/>
      <c r="D935" s="199" t="s">
        <v>150</v>
      </c>
      <c r="E935" s="232" t="s">
        <v>1</v>
      </c>
      <c r="F935" s="233" t="s">
        <v>201</v>
      </c>
      <c r="G935" s="231"/>
      <c r="H935" s="234">
        <v>5</v>
      </c>
      <c r="I935" s="235"/>
      <c r="J935" s="231"/>
      <c r="K935" s="231"/>
      <c r="L935" s="236"/>
      <c r="M935" s="237"/>
      <c r="N935" s="238"/>
      <c r="O935" s="238"/>
      <c r="P935" s="238"/>
      <c r="Q935" s="238"/>
      <c r="R935" s="238"/>
      <c r="S935" s="238"/>
      <c r="T935" s="239"/>
      <c r="AT935" s="240" t="s">
        <v>150</v>
      </c>
      <c r="AU935" s="240" t="s">
        <v>148</v>
      </c>
      <c r="AV935" s="15" t="s">
        <v>147</v>
      </c>
      <c r="AW935" s="15" t="s">
        <v>31</v>
      </c>
      <c r="AX935" s="15" t="s">
        <v>81</v>
      </c>
      <c r="AY935" s="240" t="s">
        <v>140</v>
      </c>
    </row>
    <row r="936" spans="1:65" s="2" customFormat="1" ht="16.5" customHeight="1">
      <c r="A936" s="34"/>
      <c r="B936" s="35"/>
      <c r="C936" s="219" t="s">
        <v>1550</v>
      </c>
      <c r="D936" s="219" t="s">
        <v>158</v>
      </c>
      <c r="E936" s="220" t="s">
        <v>1551</v>
      </c>
      <c r="F936" s="221" t="s">
        <v>1552</v>
      </c>
      <c r="G936" s="222" t="s">
        <v>279</v>
      </c>
      <c r="H936" s="223">
        <v>5</v>
      </c>
      <c r="I936" s="224"/>
      <c r="J936" s="225">
        <f>ROUND(I936*H936,2)</f>
        <v>0</v>
      </c>
      <c r="K936" s="226"/>
      <c r="L936" s="227"/>
      <c r="M936" s="228" t="s">
        <v>1</v>
      </c>
      <c r="N936" s="229" t="s">
        <v>39</v>
      </c>
      <c r="O936" s="71"/>
      <c r="P936" s="193">
        <f>O936*H936</f>
        <v>0</v>
      </c>
      <c r="Q936" s="193">
        <v>1.6999999999999999E-3</v>
      </c>
      <c r="R936" s="193">
        <f>Q936*H936</f>
        <v>8.4999999999999989E-3</v>
      </c>
      <c r="S936" s="193">
        <v>0</v>
      </c>
      <c r="T936" s="194">
        <f>S936*H936</f>
        <v>0</v>
      </c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R936" s="195" t="s">
        <v>349</v>
      </c>
      <c r="AT936" s="195" t="s">
        <v>158</v>
      </c>
      <c r="AU936" s="195" t="s">
        <v>148</v>
      </c>
      <c r="AY936" s="17" t="s">
        <v>140</v>
      </c>
      <c r="BE936" s="196">
        <f>IF(N936="základní",J936,0)</f>
        <v>0</v>
      </c>
      <c r="BF936" s="196">
        <f>IF(N936="snížená",J936,0)</f>
        <v>0</v>
      </c>
      <c r="BG936" s="196">
        <f>IF(N936="zákl. přenesená",J936,0)</f>
        <v>0</v>
      </c>
      <c r="BH936" s="196">
        <f>IF(N936="sníž. přenesená",J936,0)</f>
        <v>0</v>
      </c>
      <c r="BI936" s="196">
        <f>IF(N936="nulová",J936,0)</f>
        <v>0</v>
      </c>
      <c r="BJ936" s="17" t="s">
        <v>148</v>
      </c>
      <c r="BK936" s="196">
        <f>ROUND(I936*H936,2)</f>
        <v>0</v>
      </c>
      <c r="BL936" s="17" t="s">
        <v>262</v>
      </c>
      <c r="BM936" s="195" t="s">
        <v>1553</v>
      </c>
    </row>
    <row r="937" spans="1:65" s="2" customFormat="1" ht="24.2" customHeight="1">
      <c r="A937" s="34"/>
      <c r="B937" s="35"/>
      <c r="C937" s="183" t="s">
        <v>1554</v>
      </c>
      <c r="D937" s="183" t="s">
        <v>143</v>
      </c>
      <c r="E937" s="184" t="s">
        <v>1555</v>
      </c>
      <c r="F937" s="185" t="s">
        <v>1556</v>
      </c>
      <c r="G937" s="186" t="s">
        <v>279</v>
      </c>
      <c r="H937" s="187">
        <v>5</v>
      </c>
      <c r="I937" s="188"/>
      <c r="J937" s="189">
        <f>ROUND(I937*H937,2)</f>
        <v>0</v>
      </c>
      <c r="K937" s="190"/>
      <c r="L937" s="39"/>
      <c r="M937" s="191" t="s">
        <v>1</v>
      </c>
      <c r="N937" s="192" t="s">
        <v>39</v>
      </c>
      <c r="O937" s="71"/>
      <c r="P937" s="193">
        <f>O937*H937</f>
        <v>0</v>
      </c>
      <c r="Q937" s="193">
        <v>0</v>
      </c>
      <c r="R937" s="193">
        <f>Q937*H937</f>
        <v>0</v>
      </c>
      <c r="S937" s="193">
        <v>4.0000000000000002E-4</v>
      </c>
      <c r="T937" s="194">
        <f>S937*H937</f>
        <v>2E-3</v>
      </c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R937" s="195" t="s">
        <v>262</v>
      </c>
      <c r="AT937" s="195" t="s">
        <v>143</v>
      </c>
      <c r="AU937" s="195" t="s">
        <v>148</v>
      </c>
      <c r="AY937" s="17" t="s">
        <v>140</v>
      </c>
      <c r="BE937" s="196">
        <f>IF(N937="základní",J937,0)</f>
        <v>0</v>
      </c>
      <c r="BF937" s="196">
        <f>IF(N937="snížená",J937,0)</f>
        <v>0</v>
      </c>
      <c r="BG937" s="196">
        <f>IF(N937="zákl. přenesená",J937,0)</f>
        <v>0</v>
      </c>
      <c r="BH937" s="196">
        <f>IF(N937="sníž. přenesená",J937,0)</f>
        <v>0</v>
      </c>
      <c r="BI937" s="196">
        <f>IF(N937="nulová",J937,0)</f>
        <v>0</v>
      </c>
      <c r="BJ937" s="17" t="s">
        <v>148</v>
      </c>
      <c r="BK937" s="196">
        <f>ROUND(I937*H937,2)</f>
        <v>0</v>
      </c>
      <c r="BL937" s="17" t="s">
        <v>262</v>
      </c>
      <c r="BM937" s="195" t="s">
        <v>1557</v>
      </c>
    </row>
    <row r="938" spans="1:65" s="13" customFormat="1" ht="11.25">
      <c r="B938" s="197"/>
      <c r="C938" s="198"/>
      <c r="D938" s="199" t="s">
        <v>150</v>
      </c>
      <c r="E938" s="200" t="s">
        <v>1</v>
      </c>
      <c r="F938" s="201" t="s">
        <v>191</v>
      </c>
      <c r="G938" s="198"/>
      <c r="H938" s="200" t="s">
        <v>1</v>
      </c>
      <c r="I938" s="202"/>
      <c r="J938" s="198"/>
      <c r="K938" s="198"/>
      <c r="L938" s="203"/>
      <c r="M938" s="204"/>
      <c r="N938" s="205"/>
      <c r="O938" s="205"/>
      <c r="P938" s="205"/>
      <c r="Q938" s="205"/>
      <c r="R938" s="205"/>
      <c r="S938" s="205"/>
      <c r="T938" s="206"/>
      <c r="AT938" s="207" t="s">
        <v>150</v>
      </c>
      <c r="AU938" s="207" t="s">
        <v>148</v>
      </c>
      <c r="AV938" s="13" t="s">
        <v>81</v>
      </c>
      <c r="AW938" s="13" t="s">
        <v>31</v>
      </c>
      <c r="AX938" s="13" t="s">
        <v>73</v>
      </c>
      <c r="AY938" s="207" t="s">
        <v>140</v>
      </c>
    </row>
    <row r="939" spans="1:65" s="14" customFormat="1" ht="11.25">
      <c r="B939" s="208"/>
      <c r="C939" s="209"/>
      <c r="D939" s="199" t="s">
        <v>150</v>
      </c>
      <c r="E939" s="210" t="s">
        <v>1</v>
      </c>
      <c r="F939" s="211" t="s">
        <v>81</v>
      </c>
      <c r="G939" s="209"/>
      <c r="H939" s="212">
        <v>1</v>
      </c>
      <c r="I939" s="213"/>
      <c r="J939" s="209"/>
      <c r="K939" s="209"/>
      <c r="L939" s="214"/>
      <c r="M939" s="215"/>
      <c r="N939" s="216"/>
      <c r="O939" s="216"/>
      <c r="P939" s="216"/>
      <c r="Q939" s="216"/>
      <c r="R939" s="216"/>
      <c r="S939" s="216"/>
      <c r="T939" s="217"/>
      <c r="AT939" s="218" t="s">
        <v>150</v>
      </c>
      <c r="AU939" s="218" t="s">
        <v>148</v>
      </c>
      <c r="AV939" s="14" t="s">
        <v>148</v>
      </c>
      <c r="AW939" s="14" t="s">
        <v>31</v>
      </c>
      <c r="AX939" s="14" t="s">
        <v>73</v>
      </c>
      <c r="AY939" s="218" t="s">
        <v>140</v>
      </c>
    </row>
    <row r="940" spans="1:65" s="13" customFormat="1" ht="11.25">
      <c r="B940" s="197"/>
      <c r="C940" s="198"/>
      <c r="D940" s="199" t="s">
        <v>150</v>
      </c>
      <c r="E940" s="200" t="s">
        <v>1</v>
      </c>
      <c r="F940" s="201" t="s">
        <v>193</v>
      </c>
      <c r="G940" s="198"/>
      <c r="H940" s="200" t="s">
        <v>1</v>
      </c>
      <c r="I940" s="202"/>
      <c r="J940" s="198"/>
      <c r="K940" s="198"/>
      <c r="L940" s="203"/>
      <c r="M940" s="204"/>
      <c r="N940" s="205"/>
      <c r="O940" s="205"/>
      <c r="P940" s="205"/>
      <c r="Q940" s="205"/>
      <c r="R940" s="205"/>
      <c r="S940" s="205"/>
      <c r="T940" s="206"/>
      <c r="AT940" s="207" t="s">
        <v>150</v>
      </c>
      <c r="AU940" s="207" t="s">
        <v>148</v>
      </c>
      <c r="AV940" s="13" t="s">
        <v>81</v>
      </c>
      <c r="AW940" s="13" t="s">
        <v>31</v>
      </c>
      <c r="AX940" s="13" t="s">
        <v>73</v>
      </c>
      <c r="AY940" s="207" t="s">
        <v>140</v>
      </c>
    </row>
    <row r="941" spans="1:65" s="14" customFormat="1" ht="11.25">
      <c r="B941" s="208"/>
      <c r="C941" s="209"/>
      <c r="D941" s="199" t="s">
        <v>150</v>
      </c>
      <c r="E941" s="210" t="s">
        <v>1</v>
      </c>
      <c r="F941" s="211" t="s">
        <v>148</v>
      </c>
      <c r="G941" s="209"/>
      <c r="H941" s="212">
        <v>2</v>
      </c>
      <c r="I941" s="213"/>
      <c r="J941" s="209"/>
      <c r="K941" s="209"/>
      <c r="L941" s="214"/>
      <c r="M941" s="215"/>
      <c r="N941" s="216"/>
      <c r="O941" s="216"/>
      <c r="P941" s="216"/>
      <c r="Q941" s="216"/>
      <c r="R941" s="216"/>
      <c r="S941" s="216"/>
      <c r="T941" s="217"/>
      <c r="AT941" s="218" t="s">
        <v>150</v>
      </c>
      <c r="AU941" s="218" t="s">
        <v>148</v>
      </c>
      <c r="AV941" s="14" t="s">
        <v>148</v>
      </c>
      <c r="AW941" s="14" t="s">
        <v>31</v>
      </c>
      <c r="AX941" s="14" t="s">
        <v>73</v>
      </c>
      <c r="AY941" s="218" t="s">
        <v>140</v>
      </c>
    </row>
    <row r="942" spans="1:65" s="13" customFormat="1" ht="11.25">
      <c r="B942" s="197"/>
      <c r="C942" s="198"/>
      <c r="D942" s="199" t="s">
        <v>150</v>
      </c>
      <c r="E942" s="200" t="s">
        <v>1</v>
      </c>
      <c r="F942" s="201" t="s">
        <v>195</v>
      </c>
      <c r="G942" s="198"/>
      <c r="H942" s="200" t="s">
        <v>1</v>
      </c>
      <c r="I942" s="202"/>
      <c r="J942" s="198"/>
      <c r="K942" s="198"/>
      <c r="L942" s="203"/>
      <c r="M942" s="204"/>
      <c r="N942" s="205"/>
      <c r="O942" s="205"/>
      <c r="P942" s="205"/>
      <c r="Q942" s="205"/>
      <c r="R942" s="205"/>
      <c r="S942" s="205"/>
      <c r="T942" s="206"/>
      <c r="AT942" s="207" t="s">
        <v>150</v>
      </c>
      <c r="AU942" s="207" t="s">
        <v>148</v>
      </c>
      <c r="AV942" s="13" t="s">
        <v>81</v>
      </c>
      <c r="AW942" s="13" t="s">
        <v>31</v>
      </c>
      <c r="AX942" s="13" t="s">
        <v>73</v>
      </c>
      <c r="AY942" s="207" t="s">
        <v>140</v>
      </c>
    </row>
    <row r="943" spans="1:65" s="14" customFormat="1" ht="11.25">
      <c r="B943" s="208"/>
      <c r="C943" s="209"/>
      <c r="D943" s="199" t="s">
        <v>150</v>
      </c>
      <c r="E943" s="210" t="s">
        <v>1</v>
      </c>
      <c r="F943" s="211" t="s">
        <v>81</v>
      </c>
      <c r="G943" s="209"/>
      <c r="H943" s="212">
        <v>1</v>
      </c>
      <c r="I943" s="213"/>
      <c r="J943" s="209"/>
      <c r="K943" s="209"/>
      <c r="L943" s="214"/>
      <c r="M943" s="215"/>
      <c r="N943" s="216"/>
      <c r="O943" s="216"/>
      <c r="P943" s="216"/>
      <c r="Q943" s="216"/>
      <c r="R943" s="216"/>
      <c r="S943" s="216"/>
      <c r="T943" s="217"/>
      <c r="AT943" s="218" t="s">
        <v>150</v>
      </c>
      <c r="AU943" s="218" t="s">
        <v>148</v>
      </c>
      <c r="AV943" s="14" t="s">
        <v>148</v>
      </c>
      <c r="AW943" s="14" t="s">
        <v>31</v>
      </c>
      <c r="AX943" s="14" t="s">
        <v>73</v>
      </c>
      <c r="AY943" s="218" t="s">
        <v>140</v>
      </c>
    </row>
    <row r="944" spans="1:65" s="13" customFormat="1" ht="11.25">
      <c r="B944" s="197"/>
      <c r="C944" s="198"/>
      <c r="D944" s="199" t="s">
        <v>150</v>
      </c>
      <c r="E944" s="200" t="s">
        <v>1</v>
      </c>
      <c r="F944" s="201" t="s">
        <v>187</v>
      </c>
      <c r="G944" s="198"/>
      <c r="H944" s="200" t="s">
        <v>1</v>
      </c>
      <c r="I944" s="202"/>
      <c r="J944" s="198"/>
      <c r="K944" s="198"/>
      <c r="L944" s="203"/>
      <c r="M944" s="204"/>
      <c r="N944" s="205"/>
      <c r="O944" s="205"/>
      <c r="P944" s="205"/>
      <c r="Q944" s="205"/>
      <c r="R944" s="205"/>
      <c r="S944" s="205"/>
      <c r="T944" s="206"/>
      <c r="AT944" s="207" t="s">
        <v>150</v>
      </c>
      <c r="AU944" s="207" t="s">
        <v>148</v>
      </c>
      <c r="AV944" s="13" t="s">
        <v>81</v>
      </c>
      <c r="AW944" s="13" t="s">
        <v>31</v>
      </c>
      <c r="AX944" s="13" t="s">
        <v>73</v>
      </c>
      <c r="AY944" s="207" t="s">
        <v>140</v>
      </c>
    </row>
    <row r="945" spans="1:65" s="14" customFormat="1" ht="11.25">
      <c r="B945" s="208"/>
      <c r="C945" s="209"/>
      <c r="D945" s="199" t="s">
        <v>150</v>
      </c>
      <c r="E945" s="210" t="s">
        <v>1</v>
      </c>
      <c r="F945" s="211" t="s">
        <v>81</v>
      </c>
      <c r="G945" s="209"/>
      <c r="H945" s="212">
        <v>1</v>
      </c>
      <c r="I945" s="213"/>
      <c r="J945" s="209"/>
      <c r="K945" s="209"/>
      <c r="L945" s="214"/>
      <c r="M945" s="215"/>
      <c r="N945" s="216"/>
      <c r="O945" s="216"/>
      <c r="P945" s="216"/>
      <c r="Q945" s="216"/>
      <c r="R945" s="216"/>
      <c r="S945" s="216"/>
      <c r="T945" s="217"/>
      <c r="AT945" s="218" t="s">
        <v>150</v>
      </c>
      <c r="AU945" s="218" t="s">
        <v>148</v>
      </c>
      <c r="AV945" s="14" t="s">
        <v>148</v>
      </c>
      <c r="AW945" s="14" t="s">
        <v>31</v>
      </c>
      <c r="AX945" s="14" t="s">
        <v>73</v>
      </c>
      <c r="AY945" s="218" t="s">
        <v>140</v>
      </c>
    </row>
    <row r="946" spans="1:65" s="15" customFormat="1" ht="11.25">
      <c r="B946" s="230"/>
      <c r="C946" s="231"/>
      <c r="D946" s="199" t="s">
        <v>150</v>
      </c>
      <c r="E946" s="232" t="s">
        <v>1</v>
      </c>
      <c r="F946" s="233" t="s">
        <v>201</v>
      </c>
      <c r="G946" s="231"/>
      <c r="H946" s="234">
        <v>5</v>
      </c>
      <c r="I946" s="235"/>
      <c r="J946" s="231"/>
      <c r="K946" s="231"/>
      <c r="L946" s="236"/>
      <c r="M946" s="237"/>
      <c r="N946" s="238"/>
      <c r="O946" s="238"/>
      <c r="P946" s="238"/>
      <c r="Q946" s="238"/>
      <c r="R946" s="238"/>
      <c r="S946" s="238"/>
      <c r="T946" s="239"/>
      <c r="AT946" s="240" t="s">
        <v>150</v>
      </c>
      <c r="AU946" s="240" t="s">
        <v>148</v>
      </c>
      <c r="AV946" s="15" t="s">
        <v>147</v>
      </c>
      <c r="AW946" s="15" t="s">
        <v>31</v>
      </c>
      <c r="AX946" s="15" t="s">
        <v>81</v>
      </c>
      <c r="AY946" s="240" t="s">
        <v>140</v>
      </c>
    </row>
    <row r="947" spans="1:65" s="2" customFormat="1" ht="24.2" customHeight="1">
      <c r="A947" s="34"/>
      <c r="B947" s="35"/>
      <c r="C947" s="183" t="s">
        <v>1558</v>
      </c>
      <c r="D947" s="183" t="s">
        <v>143</v>
      </c>
      <c r="E947" s="184" t="s">
        <v>1559</v>
      </c>
      <c r="F947" s="185" t="s">
        <v>1560</v>
      </c>
      <c r="G947" s="186" t="s">
        <v>1561</v>
      </c>
      <c r="H947" s="187">
        <v>30</v>
      </c>
      <c r="I947" s="188"/>
      <c r="J947" s="189">
        <f>ROUND(I947*H947,2)</f>
        <v>0</v>
      </c>
      <c r="K947" s="190"/>
      <c r="L947" s="39"/>
      <c r="M947" s="191" t="s">
        <v>1</v>
      </c>
      <c r="N947" s="192" t="s">
        <v>39</v>
      </c>
      <c r="O947" s="71"/>
      <c r="P947" s="193">
        <f>O947*H947</f>
        <v>0</v>
      </c>
      <c r="Q947" s="193">
        <v>0</v>
      </c>
      <c r="R947" s="193">
        <f>Q947*H947</f>
        <v>0</v>
      </c>
      <c r="S947" s="193">
        <v>1E-3</v>
      </c>
      <c r="T947" s="194">
        <f>S947*H947</f>
        <v>0.03</v>
      </c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R947" s="195" t="s">
        <v>262</v>
      </c>
      <c r="AT947" s="195" t="s">
        <v>143</v>
      </c>
      <c r="AU947" s="195" t="s">
        <v>148</v>
      </c>
      <c r="AY947" s="17" t="s">
        <v>140</v>
      </c>
      <c r="BE947" s="196">
        <f>IF(N947="základní",J947,0)</f>
        <v>0</v>
      </c>
      <c r="BF947" s="196">
        <f>IF(N947="snížená",J947,0)</f>
        <v>0</v>
      </c>
      <c r="BG947" s="196">
        <f>IF(N947="zákl. přenesená",J947,0)</f>
        <v>0</v>
      </c>
      <c r="BH947" s="196">
        <f>IF(N947="sníž. přenesená",J947,0)</f>
        <v>0</v>
      </c>
      <c r="BI947" s="196">
        <f>IF(N947="nulová",J947,0)</f>
        <v>0</v>
      </c>
      <c r="BJ947" s="17" t="s">
        <v>148</v>
      </c>
      <c r="BK947" s="196">
        <f>ROUND(I947*H947,2)</f>
        <v>0</v>
      </c>
      <c r="BL947" s="17" t="s">
        <v>262</v>
      </c>
      <c r="BM947" s="195" t="s">
        <v>1562</v>
      </c>
    </row>
    <row r="948" spans="1:65" s="13" customFormat="1" ht="11.25">
      <c r="B948" s="197"/>
      <c r="C948" s="198"/>
      <c r="D948" s="199" t="s">
        <v>150</v>
      </c>
      <c r="E948" s="200" t="s">
        <v>1</v>
      </c>
      <c r="F948" s="201" t="s">
        <v>1563</v>
      </c>
      <c r="G948" s="198"/>
      <c r="H948" s="200" t="s">
        <v>1</v>
      </c>
      <c r="I948" s="202"/>
      <c r="J948" s="198"/>
      <c r="K948" s="198"/>
      <c r="L948" s="203"/>
      <c r="M948" s="204"/>
      <c r="N948" s="205"/>
      <c r="O948" s="205"/>
      <c r="P948" s="205"/>
      <c r="Q948" s="205"/>
      <c r="R948" s="205"/>
      <c r="S948" s="205"/>
      <c r="T948" s="206"/>
      <c r="AT948" s="207" t="s">
        <v>150</v>
      </c>
      <c r="AU948" s="207" t="s">
        <v>148</v>
      </c>
      <c r="AV948" s="13" t="s">
        <v>81</v>
      </c>
      <c r="AW948" s="13" t="s">
        <v>31</v>
      </c>
      <c r="AX948" s="13" t="s">
        <v>73</v>
      </c>
      <c r="AY948" s="207" t="s">
        <v>140</v>
      </c>
    </row>
    <row r="949" spans="1:65" s="14" customFormat="1" ht="11.25">
      <c r="B949" s="208"/>
      <c r="C949" s="209"/>
      <c r="D949" s="199" t="s">
        <v>150</v>
      </c>
      <c r="E949" s="210" t="s">
        <v>1</v>
      </c>
      <c r="F949" s="211" t="s">
        <v>282</v>
      </c>
      <c r="G949" s="209"/>
      <c r="H949" s="212">
        <v>30</v>
      </c>
      <c r="I949" s="213"/>
      <c r="J949" s="209"/>
      <c r="K949" s="209"/>
      <c r="L949" s="214"/>
      <c r="M949" s="215"/>
      <c r="N949" s="216"/>
      <c r="O949" s="216"/>
      <c r="P949" s="216"/>
      <c r="Q949" s="216"/>
      <c r="R949" s="216"/>
      <c r="S949" s="216"/>
      <c r="T949" s="217"/>
      <c r="AT949" s="218" t="s">
        <v>150</v>
      </c>
      <c r="AU949" s="218" t="s">
        <v>148</v>
      </c>
      <c r="AV949" s="14" t="s">
        <v>148</v>
      </c>
      <c r="AW949" s="14" t="s">
        <v>31</v>
      </c>
      <c r="AX949" s="14" t="s">
        <v>81</v>
      </c>
      <c r="AY949" s="218" t="s">
        <v>140</v>
      </c>
    </row>
    <row r="950" spans="1:65" s="2" customFormat="1" ht="33" customHeight="1">
      <c r="A950" s="34"/>
      <c r="B950" s="35"/>
      <c r="C950" s="183" t="s">
        <v>1564</v>
      </c>
      <c r="D950" s="183" t="s">
        <v>143</v>
      </c>
      <c r="E950" s="184" t="s">
        <v>1565</v>
      </c>
      <c r="F950" s="185" t="s">
        <v>1566</v>
      </c>
      <c r="G950" s="186" t="s">
        <v>146</v>
      </c>
      <c r="H950" s="187">
        <v>8.9999999999999993E-3</v>
      </c>
      <c r="I950" s="188"/>
      <c r="J950" s="189">
        <f>ROUND(I950*H950,2)</f>
        <v>0</v>
      </c>
      <c r="K950" s="190"/>
      <c r="L950" s="39"/>
      <c r="M950" s="191" t="s">
        <v>1</v>
      </c>
      <c r="N950" s="192" t="s">
        <v>39</v>
      </c>
      <c r="O950" s="71"/>
      <c r="P950" s="193">
        <f>O950*H950</f>
        <v>0</v>
      </c>
      <c r="Q950" s="193">
        <v>0</v>
      </c>
      <c r="R950" s="193">
        <f>Q950*H950</f>
        <v>0</v>
      </c>
      <c r="S950" s="193">
        <v>0</v>
      </c>
      <c r="T950" s="194">
        <f>S950*H950</f>
        <v>0</v>
      </c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R950" s="195" t="s">
        <v>262</v>
      </c>
      <c r="AT950" s="195" t="s">
        <v>143</v>
      </c>
      <c r="AU950" s="195" t="s">
        <v>148</v>
      </c>
      <c r="AY950" s="17" t="s">
        <v>140</v>
      </c>
      <c r="BE950" s="196">
        <f>IF(N950="základní",J950,0)</f>
        <v>0</v>
      </c>
      <c r="BF950" s="196">
        <f>IF(N950="snížená",J950,0)</f>
        <v>0</v>
      </c>
      <c r="BG950" s="196">
        <f>IF(N950="zákl. přenesená",J950,0)</f>
        <v>0</v>
      </c>
      <c r="BH950" s="196">
        <f>IF(N950="sníž. přenesená",J950,0)</f>
        <v>0</v>
      </c>
      <c r="BI950" s="196">
        <f>IF(N950="nulová",J950,0)</f>
        <v>0</v>
      </c>
      <c r="BJ950" s="17" t="s">
        <v>148</v>
      </c>
      <c r="BK950" s="196">
        <f>ROUND(I950*H950,2)</f>
        <v>0</v>
      </c>
      <c r="BL950" s="17" t="s">
        <v>262</v>
      </c>
      <c r="BM950" s="195" t="s">
        <v>1567</v>
      </c>
    </row>
    <row r="951" spans="1:65" s="2" customFormat="1" ht="33" customHeight="1">
      <c r="A951" s="34"/>
      <c r="B951" s="35"/>
      <c r="C951" s="183" t="s">
        <v>1568</v>
      </c>
      <c r="D951" s="183" t="s">
        <v>143</v>
      </c>
      <c r="E951" s="184" t="s">
        <v>1569</v>
      </c>
      <c r="F951" s="185" t="s">
        <v>1570</v>
      </c>
      <c r="G951" s="186" t="s">
        <v>146</v>
      </c>
      <c r="H951" s="187">
        <v>8.9999999999999993E-3</v>
      </c>
      <c r="I951" s="188"/>
      <c r="J951" s="189">
        <f>ROUND(I951*H951,2)</f>
        <v>0</v>
      </c>
      <c r="K951" s="190"/>
      <c r="L951" s="39"/>
      <c r="M951" s="191" t="s">
        <v>1</v>
      </c>
      <c r="N951" s="192" t="s">
        <v>39</v>
      </c>
      <c r="O951" s="71"/>
      <c r="P951" s="193">
        <f>O951*H951</f>
        <v>0</v>
      </c>
      <c r="Q951" s="193">
        <v>0</v>
      </c>
      <c r="R951" s="193">
        <f>Q951*H951</f>
        <v>0</v>
      </c>
      <c r="S951" s="193">
        <v>0</v>
      </c>
      <c r="T951" s="194">
        <f>S951*H951</f>
        <v>0</v>
      </c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R951" s="195" t="s">
        <v>262</v>
      </c>
      <c r="AT951" s="195" t="s">
        <v>143</v>
      </c>
      <c r="AU951" s="195" t="s">
        <v>148</v>
      </c>
      <c r="AY951" s="17" t="s">
        <v>140</v>
      </c>
      <c r="BE951" s="196">
        <f>IF(N951="základní",J951,0)</f>
        <v>0</v>
      </c>
      <c r="BF951" s="196">
        <f>IF(N951="snížená",J951,0)</f>
        <v>0</v>
      </c>
      <c r="BG951" s="196">
        <f>IF(N951="zákl. přenesená",J951,0)</f>
        <v>0</v>
      </c>
      <c r="BH951" s="196">
        <f>IF(N951="sníž. přenesená",J951,0)</f>
        <v>0</v>
      </c>
      <c r="BI951" s="196">
        <f>IF(N951="nulová",J951,0)</f>
        <v>0</v>
      </c>
      <c r="BJ951" s="17" t="s">
        <v>148</v>
      </c>
      <c r="BK951" s="196">
        <f>ROUND(I951*H951,2)</f>
        <v>0</v>
      </c>
      <c r="BL951" s="17" t="s">
        <v>262</v>
      </c>
      <c r="BM951" s="195" t="s">
        <v>1571</v>
      </c>
    </row>
    <row r="952" spans="1:65" s="12" customFormat="1" ht="22.9" customHeight="1">
      <c r="B952" s="167"/>
      <c r="C952" s="168"/>
      <c r="D952" s="169" t="s">
        <v>72</v>
      </c>
      <c r="E952" s="181" t="s">
        <v>1572</v>
      </c>
      <c r="F952" s="181" t="s">
        <v>1573</v>
      </c>
      <c r="G952" s="168"/>
      <c r="H952" s="168"/>
      <c r="I952" s="171"/>
      <c r="J952" s="182">
        <f>BK952</f>
        <v>0</v>
      </c>
      <c r="K952" s="168"/>
      <c r="L952" s="173"/>
      <c r="M952" s="174"/>
      <c r="N952" s="175"/>
      <c r="O952" s="175"/>
      <c r="P952" s="176">
        <f>SUM(P953:P991)</f>
        <v>0</v>
      </c>
      <c r="Q952" s="175"/>
      <c r="R952" s="176">
        <f>SUM(R953:R991)</f>
        <v>0.17784050000000001</v>
      </c>
      <c r="S952" s="175"/>
      <c r="T952" s="177">
        <f>SUM(T953:T991)</f>
        <v>0.36300080000000001</v>
      </c>
      <c r="AR952" s="178" t="s">
        <v>148</v>
      </c>
      <c r="AT952" s="179" t="s">
        <v>72</v>
      </c>
      <c r="AU952" s="179" t="s">
        <v>81</v>
      </c>
      <c r="AY952" s="178" t="s">
        <v>140</v>
      </c>
      <c r="BK952" s="180">
        <f>SUM(BK953:BK991)</f>
        <v>0</v>
      </c>
    </row>
    <row r="953" spans="1:65" s="2" customFormat="1" ht="16.5" customHeight="1">
      <c r="A953" s="34"/>
      <c r="B953" s="35"/>
      <c r="C953" s="183" t="s">
        <v>1574</v>
      </c>
      <c r="D953" s="183" t="s">
        <v>143</v>
      </c>
      <c r="E953" s="184" t="s">
        <v>1575</v>
      </c>
      <c r="F953" s="185" t="s">
        <v>1576</v>
      </c>
      <c r="G953" s="186" t="s">
        <v>166</v>
      </c>
      <c r="H953" s="187">
        <v>3.53</v>
      </c>
      <c r="I953" s="188"/>
      <c r="J953" s="189">
        <f>ROUND(I953*H953,2)</f>
        <v>0</v>
      </c>
      <c r="K953" s="190"/>
      <c r="L953" s="39"/>
      <c r="M953" s="191" t="s">
        <v>1</v>
      </c>
      <c r="N953" s="192" t="s">
        <v>39</v>
      </c>
      <c r="O953" s="71"/>
      <c r="P953" s="193">
        <f>O953*H953</f>
        <v>0</v>
      </c>
      <c r="Q953" s="193">
        <v>0</v>
      </c>
      <c r="R953" s="193">
        <f>Q953*H953</f>
        <v>0</v>
      </c>
      <c r="S953" s="193">
        <v>0</v>
      </c>
      <c r="T953" s="194">
        <f>S953*H953</f>
        <v>0</v>
      </c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R953" s="195" t="s">
        <v>262</v>
      </c>
      <c r="AT953" s="195" t="s">
        <v>143</v>
      </c>
      <c r="AU953" s="195" t="s">
        <v>148</v>
      </c>
      <c r="AY953" s="17" t="s">
        <v>140</v>
      </c>
      <c r="BE953" s="196">
        <f>IF(N953="základní",J953,0)</f>
        <v>0</v>
      </c>
      <c r="BF953" s="196">
        <f>IF(N953="snížená",J953,0)</f>
        <v>0</v>
      </c>
      <c r="BG953" s="196">
        <f>IF(N953="zákl. přenesená",J953,0)</f>
        <v>0</v>
      </c>
      <c r="BH953" s="196">
        <f>IF(N953="sníž. přenesená",J953,0)</f>
        <v>0</v>
      </c>
      <c r="BI953" s="196">
        <f>IF(N953="nulová",J953,0)</f>
        <v>0</v>
      </c>
      <c r="BJ953" s="17" t="s">
        <v>148</v>
      </c>
      <c r="BK953" s="196">
        <f>ROUND(I953*H953,2)</f>
        <v>0</v>
      </c>
      <c r="BL953" s="17" t="s">
        <v>262</v>
      </c>
      <c r="BM953" s="195" t="s">
        <v>1577</v>
      </c>
    </row>
    <row r="954" spans="1:65" s="2" customFormat="1" ht="16.5" customHeight="1">
      <c r="A954" s="34"/>
      <c r="B954" s="35"/>
      <c r="C954" s="183" t="s">
        <v>1578</v>
      </c>
      <c r="D954" s="183" t="s">
        <v>143</v>
      </c>
      <c r="E954" s="184" t="s">
        <v>1579</v>
      </c>
      <c r="F954" s="185" t="s">
        <v>1580</v>
      </c>
      <c r="G954" s="186" t="s">
        <v>166</v>
      </c>
      <c r="H954" s="187">
        <v>3.53</v>
      </c>
      <c r="I954" s="188"/>
      <c r="J954" s="189">
        <f>ROUND(I954*H954,2)</f>
        <v>0</v>
      </c>
      <c r="K954" s="190"/>
      <c r="L954" s="39"/>
      <c r="M954" s="191" t="s">
        <v>1</v>
      </c>
      <c r="N954" s="192" t="s">
        <v>39</v>
      </c>
      <c r="O954" s="71"/>
      <c r="P954" s="193">
        <f>O954*H954</f>
        <v>0</v>
      </c>
      <c r="Q954" s="193">
        <v>2.9999999999999997E-4</v>
      </c>
      <c r="R954" s="193">
        <f>Q954*H954</f>
        <v>1.0589999999999998E-3</v>
      </c>
      <c r="S954" s="193">
        <v>0</v>
      </c>
      <c r="T954" s="194">
        <f>S954*H954</f>
        <v>0</v>
      </c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R954" s="195" t="s">
        <v>262</v>
      </c>
      <c r="AT954" s="195" t="s">
        <v>143</v>
      </c>
      <c r="AU954" s="195" t="s">
        <v>148</v>
      </c>
      <c r="AY954" s="17" t="s">
        <v>140</v>
      </c>
      <c r="BE954" s="196">
        <f>IF(N954="základní",J954,0)</f>
        <v>0</v>
      </c>
      <c r="BF954" s="196">
        <f>IF(N954="snížená",J954,0)</f>
        <v>0</v>
      </c>
      <c r="BG954" s="196">
        <f>IF(N954="zákl. přenesená",J954,0)</f>
        <v>0</v>
      </c>
      <c r="BH954" s="196">
        <f>IF(N954="sníž. přenesená",J954,0)</f>
        <v>0</v>
      </c>
      <c r="BI954" s="196">
        <f>IF(N954="nulová",J954,0)</f>
        <v>0</v>
      </c>
      <c r="BJ954" s="17" t="s">
        <v>148</v>
      </c>
      <c r="BK954" s="196">
        <f>ROUND(I954*H954,2)</f>
        <v>0</v>
      </c>
      <c r="BL954" s="17" t="s">
        <v>262</v>
      </c>
      <c r="BM954" s="195" t="s">
        <v>1581</v>
      </c>
    </row>
    <row r="955" spans="1:65" s="2" customFormat="1" ht="24.2" customHeight="1">
      <c r="A955" s="34"/>
      <c r="B955" s="35"/>
      <c r="C955" s="183" t="s">
        <v>1582</v>
      </c>
      <c r="D955" s="183" t="s">
        <v>143</v>
      </c>
      <c r="E955" s="184" t="s">
        <v>1583</v>
      </c>
      <c r="F955" s="185" t="s">
        <v>1584</v>
      </c>
      <c r="G955" s="186" t="s">
        <v>166</v>
      </c>
      <c r="H955" s="187">
        <v>3.53</v>
      </c>
      <c r="I955" s="188"/>
      <c r="J955" s="189">
        <f>ROUND(I955*H955,2)</f>
        <v>0</v>
      </c>
      <c r="K955" s="190"/>
      <c r="L955" s="39"/>
      <c r="M955" s="191" t="s">
        <v>1</v>
      </c>
      <c r="N955" s="192" t="s">
        <v>39</v>
      </c>
      <c r="O955" s="71"/>
      <c r="P955" s="193">
        <f>O955*H955</f>
        <v>0</v>
      </c>
      <c r="Q955" s="193">
        <v>7.5799999999999999E-3</v>
      </c>
      <c r="R955" s="193">
        <f>Q955*H955</f>
        <v>2.6757399999999997E-2</v>
      </c>
      <c r="S955" s="193">
        <v>0</v>
      </c>
      <c r="T955" s="194">
        <f>S955*H955</f>
        <v>0</v>
      </c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R955" s="195" t="s">
        <v>262</v>
      </c>
      <c r="AT955" s="195" t="s">
        <v>143</v>
      </c>
      <c r="AU955" s="195" t="s">
        <v>148</v>
      </c>
      <c r="AY955" s="17" t="s">
        <v>140</v>
      </c>
      <c r="BE955" s="196">
        <f>IF(N955="základní",J955,0)</f>
        <v>0</v>
      </c>
      <c r="BF955" s="196">
        <f>IF(N955="snížená",J955,0)</f>
        <v>0</v>
      </c>
      <c r="BG955" s="196">
        <f>IF(N955="zákl. přenesená",J955,0)</f>
        <v>0</v>
      </c>
      <c r="BH955" s="196">
        <f>IF(N955="sníž. přenesená",J955,0)</f>
        <v>0</v>
      </c>
      <c r="BI955" s="196">
        <f>IF(N955="nulová",J955,0)</f>
        <v>0</v>
      </c>
      <c r="BJ955" s="17" t="s">
        <v>148</v>
      </c>
      <c r="BK955" s="196">
        <f>ROUND(I955*H955,2)</f>
        <v>0</v>
      </c>
      <c r="BL955" s="17" t="s">
        <v>262</v>
      </c>
      <c r="BM955" s="195" t="s">
        <v>1585</v>
      </c>
    </row>
    <row r="956" spans="1:65" s="2" customFormat="1" ht="24.2" customHeight="1">
      <c r="A956" s="34"/>
      <c r="B956" s="35"/>
      <c r="C956" s="183" t="s">
        <v>1586</v>
      </c>
      <c r="D956" s="183" t="s">
        <v>143</v>
      </c>
      <c r="E956" s="184" t="s">
        <v>1587</v>
      </c>
      <c r="F956" s="185" t="s">
        <v>1588</v>
      </c>
      <c r="G956" s="186" t="s">
        <v>249</v>
      </c>
      <c r="H956" s="187">
        <v>30.92</v>
      </c>
      <c r="I956" s="188"/>
      <c r="J956" s="189">
        <f>ROUND(I956*H956,2)</f>
        <v>0</v>
      </c>
      <c r="K956" s="190"/>
      <c r="L956" s="39"/>
      <c r="M956" s="191" t="s">
        <v>1</v>
      </c>
      <c r="N956" s="192" t="s">
        <v>39</v>
      </c>
      <c r="O956" s="71"/>
      <c r="P956" s="193">
        <f>O956*H956</f>
        <v>0</v>
      </c>
      <c r="Q956" s="193">
        <v>0</v>
      </c>
      <c r="R956" s="193">
        <f>Q956*H956</f>
        <v>0</v>
      </c>
      <c r="S956" s="193">
        <v>1.174E-2</v>
      </c>
      <c r="T956" s="194">
        <f>S956*H956</f>
        <v>0.36300080000000001</v>
      </c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R956" s="195" t="s">
        <v>262</v>
      </c>
      <c r="AT956" s="195" t="s">
        <v>143</v>
      </c>
      <c r="AU956" s="195" t="s">
        <v>148</v>
      </c>
      <c r="AY956" s="17" t="s">
        <v>140</v>
      </c>
      <c r="BE956" s="196">
        <f>IF(N956="základní",J956,0)</f>
        <v>0</v>
      </c>
      <c r="BF956" s="196">
        <f>IF(N956="snížená",J956,0)</f>
        <v>0</v>
      </c>
      <c r="BG956" s="196">
        <f>IF(N956="zákl. přenesená",J956,0)</f>
        <v>0</v>
      </c>
      <c r="BH956" s="196">
        <f>IF(N956="sníž. přenesená",J956,0)</f>
        <v>0</v>
      </c>
      <c r="BI956" s="196">
        <f>IF(N956="nulová",J956,0)</f>
        <v>0</v>
      </c>
      <c r="BJ956" s="17" t="s">
        <v>148</v>
      </c>
      <c r="BK956" s="196">
        <f>ROUND(I956*H956,2)</f>
        <v>0</v>
      </c>
      <c r="BL956" s="17" t="s">
        <v>262</v>
      </c>
      <c r="BM956" s="195" t="s">
        <v>1589</v>
      </c>
    </row>
    <row r="957" spans="1:65" s="13" customFormat="1" ht="11.25">
      <c r="B957" s="197"/>
      <c r="C957" s="198"/>
      <c r="D957" s="199" t="s">
        <v>150</v>
      </c>
      <c r="E957" s="200" t="s">
        <v>1</v>
      </c>
      <c r="F957" s="201" t="s">
        <v>195</v>
      </c>
      <c r="G957" s="198"/>
      <c r="H957" s="200" t="s">
        <v>1</v>
      </c>
      <c r="I957" s="202"/>
      <c r="J957" s="198"/>
      <c r="K957" s="198"/>
      <c r="L957" s="203"/>
      <c r="M957" s="204"/>
      <c r="N957" s="205"/>
      <c r="O957" s="205"/>
      <c r="P957" s="205"/>
      <c r="Q957" s="205"/>
      <c r="R957" s="205"/>
      <c r="S957" s="205"/>
      <c r="T957" s="206"/>
      <c r="AT957" s="207" t="s">
        <v>150</v>
      </c>
      <c r="AU957" s="207" t="s">
        <v>148</v>
      </c>
      <c r="AV957" s="13" t="s">
        <v>81</v>
      </c>
      <c r="AW957" s="13" t="s">
        <v>31</v>
      </c>
      <c r="AX957" s="13" t="s">
        <v>73</v>
      </c>
      <c r="AY957" s="207" t="s">
        <v>140</v>
      </c>
    </row>
    <row r="958" spans="1:65" s="14" customFormat="1" ht="11.25">
      <c r="B958" s="208"/>
      <c r="C958" s="209"/>
      <c r="D958" s="199" t="s">
        <v>150</v>
      </c>
      <c r="E958" s="210" t="s">
        <v>1</v>
      </c>
      <c r="F958" s="211" t="s">
        <v>1590</v>
      </c>
      <c r="G958" s="209"/>
      <c r="H958" s="212">
        <v>13.520000000000001</v>
      </c>
      <c r="I958" s="213"/>
      <c r="J958" s="209"/>
      <c r="K958" s="209"/>
      <c r="L958" s="214"/>
      <c r="M958" s="215"/>
      <c r="N958" s="216"/>
      <c r="O958" s="216"/>
      <c r="P958" s="216"/>
      <c r="Q958" s="216"/>
      <c r="R958" s="216"/>
      <c r="S958" s="216"/>
      <c r="T958" s="217"/>
      <c r="AT958" s="218" t="s">
        <v>150</v>
      </c>
      <c r="AU958" s="218" t="s">
        <v>148</v>
      </c>
      <c r="AV958" s="14" t="s">
        <v>148</v>
      </c>
      <c r="AW958" s="14" t="s">
        <v>31</v>
      </c>
      <c r="AX958" s="14" t="s">
        <v>73</v>
      </c>
      <c r="AY958" s="218" t="s">
        <v>140</v>
      </c>
    </row>
    <row r="959" spans="1:65" s="13" customFormat="1" ht="11.25">
      <c r="B959" s="197"/>
      <c r="C959" s="198"/>
      <c r="D959" s="199" t="s">
        <v>150</v>
      </c>
      <c r="E959" s="200" t="s">
        <v>1</v>
      </c>
      <c r="F959" s="201" t="s">
        <v>1591</v>
      </c>
      <c r="G959" s="198"/>
      <c r="H959" s="200" t="s">
        <v>1</v>
      </c>
      <c r="I959" s="202"/>
      <c r="J959" s="198"/>
      <c r="K959" s="198"/>
      <c r="L959" s="203"/>
      <c r="M959" s="204"/>
      <c r="N959" s="205"/>
      <c r="O959" s="205"/>
      <c r="P959" s="205"/>
      <c r="Q959" s="205"/>
      <c r="R959" s="205"/>
      <c r="S959" s="205"/>
      <c r="T959" s="206"/>
      <c r="AT959" s="207" t="s">
        <v>150</v>
      </c>
      <c r="AU959" s="207" t="s">
        <v>148</v>
      </c>
      <c r="AV959" s="13" t="s">
        <v>81</v>
      </c>
      <c r="AW959" s="13" t="s">
        <v>31</v>
      </c>
      <c r="AX959" s="13" t="s">
        <v>73</v>
      </c>
      <c r="AY959" s="207" t="s">
        <v>140</v>
      </c>
    </row>
    <row r="960" spans="1:65" s="14" customFormat="1" ht="11.25">
      <c r="B960" s="208"/>
      <c r="C960" s="209"/>
      <c r="D960" s="199" t="s">
        <v>150</v>
      </c>
      <c r="E960" s="210" t="s">
        <v>1</v>
      </c>
      <c r="F960" s="211" t="s">
        <v>1592</v>
      </c>
      <c r="G960" s="209"/>
      <c r="H960" s="212">
        <v>14.099999999999998</v>
      </c>
      <c r="I960" s="213"/>
      <c r="J960" s="209"/>
      <c r="K960" s="209"/>
      <c r="L960" s="214"/>
      <c r="M960" s="215"/>
      <c r="N960" s="216"/>
      <c r="O960" s="216"/>
      <c r="P960" s="216"/>
      <c r="Q960" s="216"/>
      <c r="R960" s="216"/>
      <c r="S960" s="216"/>
      <c r="T960" s="217"/>
      <c r="AT960" s="218" t="s">
        <v>150</v>
      </c>
      <c r="AU960" s="218" t="s">
        <v>148</v>
      </c>
      <c r="AV960" s="14" t="s">
        <v>148</v>
      </c>
      <c r="AW960" s="14" t="s">
        <v>31</v>
      </c>
      <c r="AX960" s="14" t="s">
        <v>73</v>
      </c>
      <c r="AY960" s="218" t="s">
        <v>140</v>
      </c>
    </row>
    <row r="961" spans="1:65" s="13" customFormat="1" ht="11.25">
      <c r="B961" s="197"/>
      <c r="C961" s="198"/>
      <c r="D961" s="199" t="s">
        <v>150</v>
      </c>
      <c r="E961" s="200" t="s">
        <v>1</v>
      </c>
      <c r="F961" s="201" t="s">
        <v>191</v>
      </c>
      <c r="G961" s="198"/>
      <c r="H961" s="200" t="s">
        <v>1</v>
      </c>
      <c r="I961" s="202"/>
      <c r="J961" s="198"/>
      <c r="K961" s="198"/>
      <c r="L961" s="203"/>
      <c r="M961" s="204"/>
      <c r="N961" s="205"/>
      <c r="O961" s="205"/>
      <c r="P961" s="205"/>
      <c r="Q961" s="205"/>
      <c r="R961" s="205"/>
      <c r="S961" s="205"/>
      <c r="T961" s="206"/>
      <c r="AT961" s="207" t="s">
        <v>150</v>
      </c>
      <c r="AU961" s="207" t="s">
        <v>148</v>
      </c>
      <c r="AV961" s="13" t="s">
        <v>81</v>
      </c>
      <c r="AW961" s="13" t="s">
        <v>31</v>
      </c>
      <c r="AX961" s="13" t="s">
        <v>73</v>
      </c>
      <c r="AY961" s="207" t="s">
        <v>140</v>
      </c>
    </row>
    <row r="962" spans="1:65" s="14" customFormat="1" ht="11.25">
      <c r="B962" s="208"/>
      <c r="C962" s="209"/>
      <c r="D962" s="199" t="s">
        <v>150</v>
      </c>
      <c r="E962" s="210" t="s">
        <v>1</v>
      </c>
      <c r="F962" s="211" t="s">
        <v>364</v>
      </c>
      <c r="G962" s="209"/>
      <c r="H962" s="212">
        <v>3.3000000000000003</v>
      </c>
      <c r="I962" s="213"/>
      <c r="J962" s="209"/>
      <c r="K962" s="209"/>
      <c r="L962" s="214"/>
      <c r="M962" s="215"/>
      <c r="N962" s="216"/>
      <c r="O962" s="216"/>
      <c r="P962" s="216"/>
      <c r="Q962" s="216"/>
      <c r="R962" s="216"/>
      <c r="S962" s="216"/>
      <c r="T962" s="217"/>
      <c r="AT962" s="218" t="s">
        <v>150</v>
      </c>
      <c r="AU962" s="218" t="s">
        <v>148</v>
      </c>
      <c r="AV962" s="14" t="s">
        <v>148</v>
      </c>
      <c r="AW962" s="14" t="s">
        <v>31</v>
      </c>
      <c r="AX962" s="14" t="s">
        <v>73</v>
      </c>
      <c r="AY962" s="218" t="s">
        <v>140</v>
      </c>
    </row>
    <row r="963" spans="1:65" s="15" customFormat="1" ht="11.25">
      <c r="B963" s="230"/>
      <c r="C963" s="231"/>
      <c r="D963" s="199" t="s">
        <v>150</v>
      </c>
      <c r="E963" s="232" t="s">
        <v>1</v>
      </c>
      <c r="F963" s="233" t="s">
        <v>201</v>
      </c>
      <c r="G963" s="231"/>
      <c r="H963" s="234">
        <v>30.919999999999998</v>
      </c>
      <c r="I963" s="235"/>
      <c r="J963" s="231"/>
      <c r="K963" s="231"/>
      <c r="L963" s="236"/>
      <c r="M963" s="237"/>
      <c r="N963" s="238"/>
      <c r="O963" s="238"/>
      <c r="P963" s="238"/>
      <c r="Q963" s="238"/>
      <c r="R963" s="238"/>
      <c r="S963" s="238"/>
      <c r="T963" s="239"/>
      <c r="AT963" s="240" t="s">
        <v>150</v>
      </c>
      <c r="AU963" s="240" t="s">
        <v>148</v>
      </c>
      <c r="AV963" s="15" t="s">
        <v>147</v>
      </c>
      <c r="AW963" s="15" t="s">
        <v>31</v>
      </c>
      <c r="AX963" s="15" t="s">
        <v>81</v>
      </c>
      <c r="AY963" s="240" t="s">
        <v>140</v>
      </c>
    </row>
    <row r="964" spans="1:65" s="2" customFormat="1" ht="37.9" customHeight="1">
      <c r="A964" s="34"/>
      <c r="B964" s="35"/>
      <c r="C964" s="183" t="s">
        <v>1593</v>
      </c>
      <c r="D964" s="183" t="s">
        <v>143</v>
      </c>
      <c r="E964" s="184" t="s">
        <v>1594</v>
      </c>
      <c r="F964" s="185" t="s">
        <v>1595</v>
      </c>
      <c r="G964" s="186" t="s">
        <v>166</v>
      </c>
      <c r="H964" s="187">
        <v>3.53</v>
      </c>
      <c r="I964" s="188"/>
      <c r="J964" s="189">
        <f>ROUND(I964*H964,2)</f>
        <v>0</v>
      </c>
      <c r="K964" s="190"/>
      <c r="L964" s="39"/>
      <c r="M964" s="191" t="s">
        <v>1</v>
      </c>
      <c r="N964" s="192" t="s">
        <v>39</v>
      </c>
      <c r="O964" s="71"/>
      <c r="P964" s="193">
        <f>O964*H964</f>
        <v>0</v>
      </c>
      <c r="Q964" s="193">
        <v>9.0900000000000009E-3</v>
      </c>
      <c r="R964" s="193">
        <f>Q964*H964</f>
        <v>3.2087700000000004E-2</v>
      </c>
      <c r="S964" s="193">
        <v>0</v>
      </c>
      <c r="T964" s="194">
        <f>S964*H964</f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195" t="s">
        <v>262</v>
      </c>
      <c r="AT964" s="195" t="s">
        <v>143</v>
      </c>
      <c r="AU964" s="195" t="s">
        <v>148</v>
      </c>
      <c r="AY964" s="17" t="s">
        <v>140</v>
      </c>
      <c r="BE964" s="196">
        <f>IF(N964="základní",J964,0)</f>
        <v>0</v>
      </c>
      <c r="BF964" s="196">
        <f>IF(N964="snížená",J964,0)</f>
        <v>0</v>
      </c>
      <c r="BG964" s="196">
        <f>IF(N964="zákl. přenesená",J964,0)</f>
        <v>0</v>
      </c>
      <c r="BH964" s="196">
        <f>IF(N964="sníž. přenesená",J964,0)</f>
        <v>0</v>
      </c>
      <c r="BI964" s="196">
        <f>IF(N964="nulová",J964,0)</f>
        <v>0</v>
      </c>
      <c r="BJ964" s="17" t="s">
        <v>148</v>
      </c>
      <c r="BK964" s="196">
        <f>ROUND(I964*H964,2)</f>
        <v>0</v>
      </c>
      <c r="BL964" s="17" t="s">
        <v>262</v>
      </c>
      <c r="BM964" s="195" t="s">
        <v>1596</v>
      </c>
    </row>
    <row r="965" spans="1:65" s="13" customFormat="1" ht="11.25">
      <c r="B965" s="197"/>
      <c r="C965" s="198"/>
      <c r="D965" s="199" t="s">
        <v>150</v>
      </c>
      <c r="E965" s="200" t="s">
        <v>1</v>
      </c>
      <c r="F965" s="201" t="s">
        <v>193</v>
      </c>
      <c r="G965" s="198"/>
      <c r="H965" s="200" t="s">
        <v>1</v>
      </c>
      <c r="I965" s="202"/>
      <c r="J965" s="198"/>
      <c r="K965" s="198"/>
      <c r="L965" s="203"/>
      <c r="M965" s="204"/>
      <c r="N965" s="205"/>
      <c r="O965" s="205"/>
      <c r="P965" s="205"/>
      <c r="Q965" s="205"/>
      <c r="R965" s="205"/>
      <c r="S965" s="205"/>
      <c r="T965" s="206"/>
      <c r="AT965" s="207" t="s">
        <v>150</v>
      </c>
      <c r="AU965" s="207" t="s">
        <v>148</v>
      </c>
      <c r="AV965" s="13" t="s">
        <v>81</v>
      </c>
      <c r="AW965" s="13" t="s">
        <v>31</v>
      </c>
      <c r="AX965" s="13" t="s">
        <v>73</v>
      </c>
      <c r="AY965" s="207" t="s">
        <v>140</v>
      </c>
    </row>
    <row r="966" spans="1:65" s="14" customFormat="1" ht="11.25">
      <c r="B966" s="208"/>
      <c r="C966" s="209"/>
      <c r="D966" s="199" t="s">
        <v>150</v>
      </c>
      <c r="E966" s="210" t="s">
        <v>1</v>
      </c>
      <c r="F966" s="211" t="s">
        <v>194</v>
      </c>
      <c r="G966" s="209"/>
      <c r="H966" s="212">
        <v>2.59</v>
      </c>
      <c r="I966" s="213"/>
      <c r="J966" s="209"/>
      <c r="K966" s="209"/>
      <c r="L966" s="214"/>
      <c r="M966" s="215"/>
      <c r="N966" s="216"/>
      <c r="O966" s="216"/>
      <c r="P966" s="216"/>
      <c r="Q966" s="216"/>
      <c r="R966" s="216"/>
      <c r="S966" s="216"/>
      <c r="T966" s="217"/>
      <c r="AT966" s="218" t="s">
        <v>150</v>
      </c>
      <c r="AU966" s="218" t="s">
        <v>148</v>
      </c>
      <c r="AV966" s="14" t="s">
        <v>148</v>
      </c>
      <c r="AW966" s="14" t="s">
        <v>31</v>
      </c>
      <c r="AX966" s="14" t="s">
        <v>73</v>
      </c>
      <c r="AY966" s="218" t="s">
        <v>140</v>
      </c>
    </row>
    <row r="967" spans="1:65" s="13" customFormat="1" ht="11.25">
      <c r="B967" s="197"/>
      <c r="C967" s="198"/>
      <c r="D967" s="199" t="s">
        <v>150</v>
      </c>
      <c r="E967" s="200" t="s">
        <v>1</v>
      </c>
      <c r="F967" s="201" t="s">
        <v>191</v>
      </c>
      <c r="G967" s="198"/>
      <c r="H967" s="200" t="s">
        <v>1</v>
      </c>
      <c r="I967" s="202"/>
      <c r="J967" s="198"/>
      <c r="K967" s="198"/>
      <c r="L967" s="203"/>
      <c r="M967" s="204"/>
      <c r="N967" s="205"/>
      <c r="O967" s="205"/>
      <c r="P967" s="205"/>
      <c r="Q967" s="205"/>
      <c r="R967" s="205"/>
      <c r="S967" s="205"/>
      <c r="T967" s="206"/>
      <c r="AT967" s="207" t="s">
        <v>150</v>
      </c>
      <c r="AU967" s="207" t="s">
        <v>148</v>
      </c>
      <c r="AV967" s="13" t="s">
        <v>81</v>
      </c>
      <c r="AW967" s="13" t="s">
        <v>31</v>
      </c>
      <c r="AX967" s="13" t="s">
        <v>73</v>
      </c>
      <c r="AY967" s="207" t="s">
        <v>140</v>
      </c>
    </row>
    <row r="968" spans="1:65" s="14" customFormat="1" ht="11.25">
      <c r="B968" s="208"/>
      <c r="C968" s="209"/>
      <c r="D968" s="199" t="s">
        <v>150</v>
      </c>
      <c r="E968" s="210" t="s">
        <v>1</v>
      </c>
      <c r="F968" s="211" t="s">
        <v>192</v>
      </c>
      <c r="G968" s="209"/>
      <c r="H968" s="212">
        <v>0.94</v>
      </c>
      <c r="I968" s="213"/>
      <c r="J968" s="209"/>
      <c r="K968" s="209"/>
      <c r="L968" s="214"/>
      <c r="M968" s="215"/>
      <c r="N968" s="216"/>
      <c r="O968" s="216"/>
      <c r="P968" s="216"/>
      <c r="Q968" s="216"/>
      <c r="R968" s="216"/>
      <c r="S968" s="216"/>
      <c r="T968" s="217"/>
      <c r="AT968" s="218" t="s">
        <v>150</v>
      </c>
      <c r="AU968" s="218" t="s">
        <v>148</v>
      </c>
      <c r="AV968" s="14" t="s">
        <v>148</v>
      </c>
      <c r="AW968" s="14" t="s">
        <v>31</v>
      </c>
      <c r="AX968" s="14" t="s">
        <v>73</v>
      </c>
      <c r="AY968" s="218" t="s">
        <v>140</v>
      </c>
    </row>
    <row r="969" spans="1:65" s="15" customFormat="1" ht="11.25">
      <c r="B969" s="230"/>
      <c r="C969" s="231"/>
      <c r="D969" s="199" t="s">
        <v>150</v>
      </c>
      <c r="E969" s="232" t="s">
        <v>1</v>
      </c>
      <c r="F969" s="233" t="s">
        <v>201</v>
      </c>
      <c r="G969" s="231"/>
      <c r="H969" s="234">
        <v>3.53</v>
      </c>
      <c r="I969" s="235"/>
      <c r="J969" s="231"/>
      <c r="K969" s="231"/>
      <c r="L969" s="236"/>
      <c r="M969" s="237"/>
      <c r="N969" s="238"/>
      <c r="O969" s="238"/>
      <c r="P969" s="238"/>
      <c r="Q969" s="238"/>
      <c r="R969" s="238"/>
      <c r="S969" s="238"/>
      <c r="T969" s="239"/>
      <c r="AT969" s="240" t="s">
        <v>150</v>
      </c>
      <c r="AU969" s="240" t="s">
        <v>148</v>
      </c>
      <c r="AV969" s="15" t="s">
        <v>147</v>
      </c>
      <c r="AW969" s="15" t="s">
        <v>31</v>
      </c>
      <c r="AX969" s="15" t="s">
        <v>81</v>
      </c>
      <c r="AY969" s="240" t="s">
        <v>140</v>
      </c>
    </row>
    <row r="970" spans="1:65" s="2" customFormat="1" ht="24.2" customHeight="1">
      <c r="A970" s="34"/>
      <c r="B970" s="35"/>
      <c r="C970" s="219" t="s">
        <v>1597</v>
      </c>
      <c r="D970" s="219" t="s">
        <v>158</v>
      </c>
      <c r="E970" s="220" t="s">
        <v>1598</v>
      </c>
      <c r="F970" s="221" t="s">
        <v>1599</v>
      </c>
      <c r="G970" s="222" t="s">
        <v>166</v>
      </c>
      <c r="H970" s="223">
        <v>3.9340000000000002</v>
      </c>
      <c r="I970" s="224"/>
      <c r="J970" s="225">
        <f>ROUND(I970*H970,2)</f>
        <v>0</v>
      </c>
      <c r="K970" s="226"/>
      <c r="L970" s="227"/>
      <c r="M970" s="228" t="s">
        <v>1</v>
      </c>
      <c r="N970" s="229" t="s">
        <v>39</v>
      </c>
      <c r="O970" s="71"/>
      <c r="P970" s="193">
        <f>O970*H970</f>
        <v>0</v>
      </c>
      <c r="Q970" s="193">
        <v>2.3699999999999999E-2</v>
      </c>
      <c r="R970" s="193">
        <f>Q970*H970</f>
        <v>9.3235799999999994E-2</v>
      </c>
      <c r="S970" s="193">
        <v>0</v>
      </c>
      <c r="T970" s="194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195" t="s">
        <v>349</v>
      </c>
      <c r="AT970" s="195" t="s">
        <v>158</v>
      </c>
      <c r="AU970" s="195" t="s">
        <v>148</v>
      </c>
      <c r="AY970" s="17" t="s">
        <v>140</v>
      </c>
      <c r="BE970" s="196">
        <f>IF(N970="základní",J970,0)</f>
        <v>0</v>
      </c>
      <c r="BF970" s="196">
        <f>IF(N970="snížená",J970,0)</f>
        <v>0</v>
      </c>
      <c r="BG970" s="196">
        <f>IF(N970="zákl. přenesená",J970,0)</f>
        <v>0</v>
      </c>
      <c r="BH970" s="196">
        <f>IF(N970="sníž. přenesená",J970,0)</f>
        <v>0</v>
      </c>
      <c r="BI970" s="196">
        <f>IF(N970="nulová",J970,0)</f>
        <v>0</v>
      </c>
      <c r="BJ970" s="17" t="s">
        <v>148</v>
      </c>
      <c r="BK970" s="196">
        <f>ROUND(I970*H970,2)</f>
        <v>0</v>
      </c>
      <c r="BL970" s="17" t="s">
        <v>262</v>
      </c>
      <c r="BM970" s="195" t="s">
        <v>1600</v>
      </c>
    </row>
    <row r="971" spans="1:65" s="14" customFormat="1" ht="11.25">
      <c r="B971" s="208"/>
      <c r="C971" s="209"/>
      <c r="D971" s="199" t="s">
        <v>150</v>
      </c>
      <c r="E971" s="210" t="s">
        <v>1</v>
      </c>
      <c r="F971" s="211" t="s">
        <v>1601</v>
      </c>
      <c r="G971" s="209"/>
      <c r="H971" s="212">
        <v>2.8099999999999996</v>
      </c>
      <c r="I971" s="213"/>
      <c r="J971" s="209"/>
      <c r="K971" s="209"/>
      <c r="L971" s="214"/>
      <c r="M971" s="215"/>
      <c r="N971" s="216"/>
      <c r="O971" s="216"/>
      <c r="P971" s="216"/>
      <c r="Q971" s="216"/>
      <c r="R971" s="216"/>
      <c r="S971" s="216"/>
      <c r="T971" s="217"/>
      <c r="AT971" s="218" t="s">
        <v>150</v>
      </c>
      <c r="AU971" s="218" t="s">
        <v>148</v>
      </c>
      <c r="AV971" s="14" t="s">
        <v>148</v>
      </c>
      <c r="AW971" s="14" t="s">
        <v>31</v>
      </c>
      <c r="AX971" s="14" t="s">
        <v>81</v>
      </c>
      <c r="AY971" s="218" t="s">
        <v>140</v>
      </c>
    </row>
    <row r="972" spans="1:65" s="14" customFormat="1" ht="11.25">
      <c r="B972" s="208"/>
      <c r="C972" s="209"/>
      <c r="D972" s="199" t="s">
        <v>150</v>
      </c>
      <c r="E972" s="209"/>
      <c r="F972" s="211" t="s">
        <v>1602</v>
      </c>
      <c r="G972" s="209"/>
      <c r="H972" s="212">
        <v>3.9340000000000002</v>
      </c>
      <c r="I972" s="213"/>
      <c r="J972" s="209"/>
      <c r="K972" s="209"/>
      <c r="L972" s="214"/>
      <c r="M972" s="215"/>
      <c r="N972" s="216"/>
      <c r="O972" s="216"/>
      <c r="P972" s="216"/>
      <c r="Q972" s="216"/>
      <c r="R972" s="216"/>
      <c r="S972" s="216"/>
      <c r="T972" s="217"/>
      <c r="AT972" s="218" t="s">
        <v>150</v>
      </c>
      <c r="AU972" s="218" t="s">
        <v>148</v>
      </c>
      <c r="AV972" s="14" t="s">
        <v>148</v>
      </c>
      <c r="AW972" s="14" t="s">
        <v>4</v>
      </c>
      <c r="AX972" s="14" t="s">
        <v>81</v>
      </c>
      <c r="AY972" s="218" t="s">
        <v>140</v>
      </c>
    </row>
    <row r="973" spans="1:65" s="2" customFormat="1" ht="24.2" customHeight="1">
      <c r="A973" s="34"/>
      <c r="B973" s="35"/>
      <c r="C973" s="219" t="s">
        <v>1603</v>
      </c>
      <c r="D973" s="219" t="s">
        <v>158</v>
      </c>
      <c r="E973" s="220" t="s">
        <v>1604</v>
      </c>
      <c r="F973" s="221" t="s">
        <v>1605</v>
      </c>
      <c r="G973" s="222" t="s">
        <v>166</v>
      </c>
      <c r="H973" s="223">
        <v>1.008</v>
      </c>
      <c r="I973" s="224"/>
      <c r="J973" s="225">
        <f>ROUND(I973*H973,2)</f>
        <v>0</v>
      </c>
      <c r="K973" s="226"/>
      <c r="L973" s="227"/>
      <c r="M973" s="228" t="s">
        <v>1</v>
      </c>
      <c r="N973" s="229" t="s">
        <v>39</v>
      </c>
      <c r="O973" s="71"/>
      <c r="P973" s="193">
        <f>O973*H973</f>
        <v>0</v>
      </c>
      <c r="Q973" s="193">
        <v>2.3699999999999999E-2</v>
      </c>
      <c r="R973" s="193">
        <f>Q973*H973</f>
        <v>2.38896E-2</v>
      </c>
      <c r="S973" s="193">
        <v>0</v>
      </c>
      <c r="T973" s="194">
        <f>S973*H973</f>
        <v>0</v>
      </c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R973" s="195" t="s">
        <v>349</v>
      </c>
      <c r="AT973" s="195" t="s">
        <v>158</v>
      </c>
      <c r="AU973" s="195" t="s">
        <v>148</v>
      </c>
      <c r="AY973" s="17" t="s">
        <v>140</v>
      </c>
      <c r="BE973" s="196">
        <f>IF(N973="základní",J973,0)</f>
        <v>0</v>
      </c>
      <c r="BF973" s="196">
        <f>IF(N973="snížená",J973,0)</f>
        <v>0</v>
      </c>
      <c r="BG973" s="196">
        <f>IF(N973="zákl. přenesená",J973,0)</f>
        <v>0</v>
      </c>
      <c r="BH973" s="196">
        <f>IF(N973="sníž. přenesená",J973,0)</f>
        <v>0</v>
      </c>
      <c r="BI973" s="196">
        <f>IF(N973="nulová",J973,0)</f>
        <v>0</v>
      </c>
      <c r="BJ973" s="17" t="s">
        <v>148</v>
      </c>
      <c r="BK973" s="196">
        <f>ROUND(I973*H973,2)</f>
        <v>0</v>
      </c>
      <c r="BL973" s="17" t="s">
        <v>262</v>
      </c>
      <c r="BM973" s="195" t="s">
        <v>1606</v>
      </c>
    </row>
    <row r="974" spans="1:65" s="13" customFormat="1" ht="11.25">
      <c r="B974" s="197"/>
      <c r="C974" s="198"/>
      <c r="D974" s="199" t="s">
        <v>150</v>
      </c>
      <c r="E974" s="200" t="s">
        <v>1</v>
      </c>
      <c r="F974" s="201" t="s">
        <v>575</v>
      </c>
      <c r="G974" s="198"/>
      <c r="H974" s="200" t="s">
        <v>1</v>
      </c>
      <c r="I974" s="202"/>
      <c r="J974" s="198"/>
      <c r="K974" s="198"/>
      <c r="L974" s="203"/>
      <c r="M974" s="204"/>
      <c r="N974" s="205"/>
      <c r="O974" s="205"/>
      <c r="P974" s="205"/>
      <c r="Q974" s="205"/>
      <c r="R974" s="205"/>
      <c r="S974" s="205"/>
      <c r="T974" s="206"/>
      <c r="AT974" s="207" t="s">
        <v>150</v>
      </c>
      <c r="AU974" s="207" t="s">
        <v>148</v>
      </c>
      <c r="AV974" s="13" t="s">
        <v>81</v>
      </c>
      <c r="AW974" s="13" t="s">
        <v>31</v>
      </c>
      <c r="AX974" s="13" t="s">
        <v>73</v>
      </c>
      <c r="AY974" s="207" t="s">
        <v>140</v>
      </c>
    </row>
    <row r="975" spans="1:65" s="14" customFormat="1" ht="11.25">
      <c r="B975" s="208"/>
      <c r="C975" s="209"/>
      <c r="D975" s="199" t="s">
        <v>150</v>
      </c>
      <c r="E975" s="210" t="s">
        <v>1</v>
      </c>
      <c r="F975" s="211" t="s">
        <v>1607</v>
      </c>
      <c r="G975" s="209"/>
      <c r="H975" s="212">
        <v>0.72000000000000008</v>
      </c>
      <c r="I975" s="213"/>
      <c r="J975" s="209"/>
      <c r="K975" s="209"/>
      <c r="L975" s="214"/>
      <c r="M975" s="215"/>
      <c r="N975" s="216"/>
      <c r="O975" s="216"/>
      <c r="P975" s="216"/>
      <c r="Q975" s="216"/>
      <c r="R975" s="216"/>
      <c r="S975" s="216"/>
      <c r="T975" s="217"/>
      <c r="AT975" s="218" t="s">
        <v>150</v>
      </c>
      <c r="AU975" s="218" t="s">
        <v>148</v>
      </c>
      <c r="AV975" s="14" t="s">
        <v>148</v>
      </c>
      <c r="AW975" s="14" t="s">
        <v>31</v>
      </c>
      <c r="AX975" s="14" t="s">
        <v>81</v>
      </c>
      <c r="AY975" s="218" t="s">
        <v>140</v>
      </c>
    </row>
    <row r="976" spans="1:65" s="14" customFormat="1" ht="11.25">
      <c r="B976" s="208"/>
      <c r="C976" s="209"/>
      <c r="D976" s="199" t="s">
        <v>150</v>
      </c>
      <c r="E976" s="209"/>
      <c r="F976" s="211" t="s">
        <v>1608</v>
      </c>
      <c r="G976" s="209"/>
      <c r="H976" s="212">
        <v>1.008</v>
      </c>
      <c r="I976" s="213"/>
      <c r="J976" s="209"/>
      <c r="K976" s="209"/>
      <c r="L976" s="214"/>
      <c r="M976" s="215"/>
      <c r="N976" s="216"/>
      <c r="O976" s="216"/>
      <c r="P976" s="216"/>
      <c r="Q976" s="216"/>
      <c r="R976" s="216"/>
      <c r="S976" s="216"/>
      <c r="T976" s="217"/>
      <c r="AT976" s="218" t="s">
        <v>150</v>
      </c>
      <c r="AU976" s="218" t="s">
        <v>148</v>
      </c>
      <c r="AV976" s="14" t="s">
        <v>148</v>
      </c>
      <c r="AW976" s="14" t="s">
        <v>4</v>
      </c>
      <c r="AX976" s="14" t="s">
        <v>81</v>
      </c>
      <c r="AY976" s="218" t="s">
        <v>140</v>
      </c>
    </row>
    <row r="977" spans="1:65" s="2" customFormat="1" ht="24.2" customHeight="1">
      <c r="A977" s="34"/>
      <c r="B977" s="35"/>
      <c r="C977" s="183" t="s">
        <v>1609</v>
      </c>
      <c r="D977" s="183" t="s">
        <v>143</v>
      </c>
      <c r="E977" s="184" t="s">
        <v>1610</v>
      </c>
      <c r="F977" s="185" t="s">
        <v>1611</v>
      </c>
      <c r="G977" s="186" t="s">
        <v>166</v>
      </c>
      <c r="H977" s="187">
        <v>3.53</v>
      </c>
      <c r="I977" s="188"/>
      <c r="J977" s="189">
        <f>ROUND(I977*H977,2)</f>
        <v>0</v>
      </c>
      <c r="K977" s="190"/>
      <c r="L977" s="39"/>
      <c r="M977" s="191" t="s">
        <v>1</v>
      </c>
      <c r="N977" s="192" t="s">
        <v>39</v>
      </c>
      <c r="O977" s="71"/>
      <c r="P977" s="193">
        <f>O977*H977</f>
        <v>0</v>
      </c>
      <c r="Q977" s="193">
        <v>0</v>
      </c>
      <c r="R977" s="193">
        <f>Q977*H977</f>
        <v>0</v>
      </c>
      <c r="S977" s="193">
        <v>0</v>
      </c>
      <c r="T977" s="194">
        <f>S977*H977</f>
        <v>0</v>
      </c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R977" s="195" t="s">
        <v>262</v>
      </c>
      <c r="AT977" s="195" t="s">
        <v>143</v>
      </c>
      <c r="AU977" s="195" t="s">
        <v>148</v>
      </c>
      <c r="AY977" s="17" t="s">
        <v>140</v>
      </c>
      <c r="BE977" s="196">
        <f>IF(N977="základní",J977,0)</f>
        <v>0</v>
      </c>
      <c r="BF977" s="196">
        <f>IF(N977="snížená",J977,0)</f>
        <v>0</v>
      </c>
      <c r="BG977" s="196">
        <f>IF(N977="zákl. přenesená",J977,0)</f>
        <v>0</v>
      </c>
      <c r="BH977" s="196">
        <f>IF(N977="sníž. přenesená",J977,0)</f>
        <v>0</v>
      </c>
      <c r="BI977" s="196">
        <f>IF(N977="nulová",J977,0)</f>
        <v>0</v>
      </c>
      <c r="BJ977" s="17" t="s">
        <v>148</v>
      </c>
      <c r="BK977" s="196">
        <f>ROUND(I977*H977,2)</f>
        <v>0</v>
      </c>
      <c r="BL977" s="17" t="s">
        <v>262</v>
      </c>
      <c r="BM977" s="195" t="s">
        <v>1612</v>
      </c>
    </row>
    <row r="978" spans="1:65" s="2" customFormat="1" ht="16.5" customHeight="1">
      <c r="A978" s="34"/>
      <c r="B978" s="35"/>
      <c r="C978" s="183" t="s">
        <v>1613</v>
      </c>
      <c r="D978" s="183" t="s">
        <v>143</v>
      </c>
      <c r="E978" s="184" t="s">
        <v>1614</v>
      </c>
      <c r="F978" s="185" t="s">
        <v>1615</v>
      </c>
      <c r="G978" s="186" t="s">
        <v>249</v>
      </c>
      <c r="H978" s="187">
        <v>9.09</v>
      </c>
      <c r="I978" s="188"/>
      <c r="J978" s="189">
        <f>ROUND(I978*H978,2)</f>
        <v>0</v>
      </c>
      <c r="K978" s="190"/>
      <c r="L978" s="39"/>
      <c r="M978" s="191" t="s">
        <v>1</v>
      </c>
      <c r="N978" s="192" t="s">
        <v>39</v>
      </c>
      <c r="O978" s="71"/>
      <c r="P978" s="193">
        <f>O978*H978</f>
        <v>0</v>
      </c>
      <c r="Q978" s="193">
        <v>3.0000000000000001E-5</v>
      </c>
      <c r="R978" s="193">
        <f>Q978*H978</f>
        <v>2.7270000000000001E-4</v>
      </c>
      <c r="S978" s="193">
        <v>0</v>
      </c>
      <c r="T978" s="194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195" t="s">
        <v>262</v>
      </c>
      <c r="AT978" s="195" t="s">
        <v>143</v>
      </c>
      <c r="AU978" s="195" t="s">
        <v>148</v>
      </c>
      <c r="AY978" s="17" t="s">
        <v>140</v>
      </c>
      <c r="BE978" s="196">
        <f>IF(N978="základní",J978,0)</f>
        <v>0</v>
      </c>
      <c r="BF978" s="196">
        <f>IF(N978="snížená",J978,0)</f>
        <v>0</v>
      </c>
      <c r="BG978" s="196">
        <f>IF(N978="zákl. přenesená",J978,0)</f>
        <v>0</v>
      </c>
      <c r="BH978" s="196">
        <f>IF(N978="sníž. přenesená",J978,0)</f>
        <v>0</v>
      </c>
      <c r="BI978" s="196">
        <f>IF(N978="nulová",J978,0)</f>
        <v>0</v>
      </c>
      <c r="BJ978" s="17" t="s">
        <v>148</v>
      </c>
      <c r="BK978" s="196">
        <f>ROUND(I978*H978,2)</f>
        <v>0</v>
      </c>
      <c r="BL978" s="17" t="s">
        <v>262</v>
      </c>
      <c r="BM978" s="195" t="s">
        <v>1616</v>
      </c>
    </row>
    <row r="979" spans="1:65" s="13" customFormat="1" ht="11.25">
      <c r="B979" s="197"/>
      <c r="C979" s="198"/>
      <c r="D979" s="199" t="s">
        <v>150</v>
      </c>
      <c r="E979" s="200" t="s">
        <v>1</v>
      </c>
      <c r="F979" s="201" t="s">
        <v>1617</v>
      </c>
      <c r="G979" s="198"/>
      <c r="H979" s="200" t="s">
        <v>1</v>
      </c>
      <c r="I979" s="202"/>
      <c r="J979" s="198"/>
      <c r="K979" s="198"/>
      <c r="L979" s="203"/>
      <c r="M979" s="204"/>
      <c r="N979" s="205"/>
      <c r="O979" s="205"/>
      <c r="P979" s="205"/>
      <c r="Q979" s="205"/>
      <c r="R979" s="205"/>
      <c r="S979" s="205"/>
      <c r="T979" s="206"/>
      <c r="AT979" s="207" t="s">
        <v>150</v>
      </c>
      <c r="AU979" s="207" t="s">
        <v>148</v>
      </c>
      <c r="AV979" s="13" t="s">
        <v>81</v>
      </c>
      <c r="AW979" s="13" t="s">
        <v>31</v>
      </c>
      <c r="AX979" s="13" t="s">
        <v>73</v>
      </c>
      <c r="AY979" s="207" t="s">
        <v>140</v>
      </c>
    </row>
    <row r="980" spans="1:65" s="13" customFormat="1" ht="11.25">
      <c r="B980" s="197"/>
      <c r="C980" s="198"/>
      <c r="D980" s="199" t="s">
        <v>150</v>
      </c>
      <c r="E980" s="200" t="s">
        <v>1</v>
      </c>
      <c r="F980" s="201" t="s">
        <v>193</v>
      </c>
      <c r="G980" s="198"/>
      <c r="H980" s="200" t="s">
        <v>1</v>
      </c>
      <c r="I980" s="202"/>
      <c r="J980" s="198"/>
      <c r="K980" s="198"/>
      <c r="L980" s="203"/>
      <c r="M980" s="204"/>
      <c r="N980" s="205"/>
      <c r="O980" s="205"/>
      <c r="P980" s="205"/>
      <c r="Q980" s="205"/>
      <c r="R980" s="205"/>
      <c r="S980" s="205"/>
      <c r="T980" s="206"/>
      <c r="AT980" s="207" t="s">
        <v>150</v>
      </c>
      <c r="AU980" s="207" t="s">
        <v>148</v>
      </c>
      <c r="AV980" s="13" t="s">
        <v>81</v>
      </c>
      <c r="AW980" s="13" t="s">
        <v>31</v>
      </c>
      <c r="AX980" s="13" t="s">
        <v>73</v>
      </c>
      <c r="AY980" s="207" t="s">
        <v>140</v>
      </c>
    </row>
    <row r="981" spans="1:65" s="14" customFormat="1" ht="11.25">
      <c r="B981" s="208"/>
      <c r="C981" s="209"/>
      <c r="D981" s="199" t="s">
        <v>150</v>
      </c>
      <c r="E981" s="210" t="s">
        <v>1</v>
      </c>
      <c r="F981" s="211" t="s">
        <v>1618</v>
      </c>
      <c r="G981" s="209"/>
      <c r="H981" s="212">
        <v>5.84</v>
      </c>
      <c r="I981" s="213"/>
      <c r="J981" s="209"/>
      <c r="K981" s="209"/>
      <c r="L981" s="214"/>
      <c r="M981" s="215"/>
      <c r="N981" s="216"/>
      <c r="O981" s="216"/>
      <c r="P981" s="216"/>
      <c r="Q981" s="216"/>
      <c r="R981" s="216"/>
      <c r="S981" s="216"/>
      <c r="T981" s="217"/>
      <c r="AT981" s="218" t="s">
        <v>150</v>
      </c>
      <c r="AU981" s="218" t="s">
        <v>148</v>
      </c>
      <c r="AV981" s="14" t="s">
        <v>148</v>
      </c>
      <c r="AW981" s="14" t="s">
        <v>31</v>
      </c>
      <c r="AX981" s="14" t="s">
        <v>73</v>
      </c>
      <c r="AY981" s="218" t="s">
        <v>140</v>
      </c>
    </row>
    <row r="982" spans="1:65" s="13" customFormat="1" ht="11.25">
      <c r="B982" s="197"/>
      <c r="C982" s="198"/>
      <c r="D982" s="199" t="s">
        <v>150</v>
      </c>
      <c r="E982" s="200" t="s">
        <v>1</v>
      </c>
      <c r="F982" s="201" t="s">
        <v>191</v>
      </c>
      <c r="G982" s="198"/>
      <c r="H982" s="200" t="s">
        <v>1</v>
      </c>
      <c r="I982" s="202"/>
      <c r="J982" s="198"/>
      <c r="K982" s="198"/>
      <c r="L982" s="203"/>
      <c r="M982" s="204"/>
      <c r="N982" s="205"/>
      <c r="O982" s="205"/>
      <c r="P982" s="205"/>
      <c r="Q982" s="205"/>
      <c r="R982" s="205"/>
      <c r="S982" s="205"/>
      <c r="T982" s="206"/>
      <c r="AT982" s="207" t="s">
        <v>150</v>
      </c>
      <c r="AU982" s="207" t="s">
        <v>148</v>
      </c>
      <c r="AV982" s="13" t="s">
        <v>81</v>
      </c>
      <c r="AW982" s="13" t="s">
        <v>31</v>
      </c>
      <c r="AX982" s="13" t="s">
        <v>73</v>
      </c>
      <c r="AY982" s="207" t="s">
        <v>140</v>
      </c>
    </row>
    <row r="983" spans="1:65" s="14" customFormat="1" ht="11.25">
      <c r="B983" s="208"/>
      <c r="C983" s="209"/>
      <c r="D983" s="199" t="s">
        <v>150</v>
      </c>
      <c r="E983" s="210" t="s">
        <v>1</v>
      </c>
      <c r="F983" s="211" t="s">
        <v>1619</v>
      </c>
      <c r="G983" s="209"/>
      <c r="H983" s="212">
        <v>3.2500000000000004</v>
      </c>
      <c r="I983" s="213"/>
      <c r="J983" s="209"/>
      <c r="K983" s="209"/>
      <c r="L983" s="214"/>
      <c r="M983" s="215"/>
      <c r="N983" s="216"/>
      <c r="O983" s="216"/>
      <c r="P983" s="216"/>
      <c r="Q983" s="216"/>
      <c r="R983" s="216"/>
      <c r="S983" s="216"/>
      <c r="T983" s="217"/>
      <c r="AT983" s="218" t="s">
        <v>150</v>
      </c>
      <c r="AU983" s="218" t="s">
        <v>148</v>
      </c>
      <c r="AV983" s="14" t="s">
        <v>148</v>
      </c>
      <c r="AW983" s="14" t="s">
        <v>31</v>
      </c>
      <c r="AX983" s="14" t="s">
        <v>73</v>
      </c>
      <c r="AY983" s="218" t="s">
        <v>140</v>
      </c>
    </row>
    <row r="984" spans="1:65" s="15" customFormat="1" ht="11.25">
      <c r="B984" s="230"/>
      <c r="C984" s="231"/>
      <c r="D984" s="199" t="s">
        <v>150</v>
      </c>
      <c r="E984" s="232" t="s">
        <v>1</v>
      </c>
      <c r="F984" s="233" t="s">
        <v>201</v>
      </c>
      <c r="G984" s="231"/>
      <c r="H984" s="234">
        <v>9.09</v>
      </c>
      <c r="I984" s="235"/>
      <c r="J984" s="231"/>
      <c r="K984" s="231"/>
      <c r="L984" s="236"/>
      <c r="M984" s="237"/>
      <c r="N984" s="238"/>
      <c r="O984" s="238"/>
      <c r="P984" s="238"/>
      <c r="Q984" s="238"/>
      <c r="R984" s="238"/>
      <c r="S984" s="238"/>
      <c r="T984" s="239"/>
      <c r="AT984" s="240" t="s">
        <v>150</v>
      </c>
      <c r="AU984" s="240" t="s">
        <v>148</v>
      </c>
      <c r="AV984" s="15" t="s">
        <v>147</v>
      </c>
      <c r="AW984" s="15" t="s">
        <v>31</v>
      </c>
      <c r="AX984" s="15" t="s">
        <v>81</v>
      </c>
      <c r="AY984" s="240" t="s">
        <v>140</v>
      </c>
    </row>
    <row r="985" spans="1:65" s="2" customFormat="1" ht="24.2" customHeight="1">
      <c r="A985" s="34"/>
      <c r="B985" s="35"/>
      <c r="C985" s="183" t="s">
        <v>1620</v>
      </c>
      <c r="D985" s="183" t="s">
        <v>143</v>
      </c>
      <c r="E985" s="184" t="s">
        <v>1621</v>
      </c>
      <c r="F985" s="185" t="s">
        <v>1622</v>
      </c>
      <c r="G985" s="186" t="s">
        <v>249</v>
      </c>
      <c r="H985" s="187">
        <v>9.09</v>
      </c>
      <c r="I985" s="188"/>
      <c r="J985" s="189">
        <f>ROUND(I985*H985,2)</f>
        <v>0</v>
      </c>
      <c r="K985" s="190"/>
      <c r="L985" s="39"/>
      <c r="M985" s="191" t="s">
        <v>1</v>
      </c>
      <c r="N985" s="192" t="s">
        <v>39</v>
      </c>
      <c r="O985" s="71"/>
      <c r="P985" s="193">
        <f>O985*H985</f>
        <v>0</v>
      </c>
      <c r="Q985" s="193">
        <v>2.0000000000000002E-5</v>
      </c>
      <c r="R985" s="193">
        <f>Q985*H985</f>
        <v>1.818E-4</v>
      </c>
      <c r="S985" s="193">
        <v>0</v>
      </c>
      <c r="T985" s="194">
        <f>S985*H985</f>
        <v>0</v>
      </c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R985" s="195" t="s">
        <v>262</v>
      </c>
      <c r="AT985" s="195" t="s">
        <v>143</v>
      </c>
      <c r="AU985" s="195" t="s">
        <v>148</v>
      </c>
      <c r="AY985" s="17" t="s">
        <v>140</v>
      </c>
      <c r="BE985" s="196">
        <f>IF(N985="základní",J985,0)</f>
        <v>0</v>
      </c>
      <c r="BF985" s="196">
        <f>IF(N985="snížená",J985,0)</f>
        <v>0</v>
      </c>
      <c r="BG985" s="196">
        <f>IF(N985="zákl. přenesená",J985,0)</f>
        <v>0</v>
      </c>
      <c r="BH985" s="196">
        <f>IF(N985="sníž. přenesená",J985,0)</f>
        <v>0</v>
      </c>
      <c r="BI985" s="196">
        <f>IF(N985="nulová",J985,0)</f>
        <v>0</v>
      </c>
      <c r="BJ985" s="17" t="s">
        <v>148</v>
      </c>
      <c r="BK985" s="196">
        <f>ROUND(I985*H985,2)</f>
        <v>0</v>
      </c>
      <c r="BL985" s="17" t="s">
        <v>262</v>
      </c>
      <c r="BM985" s="195" t="s">
        <v>1623</v>
      </c>
    </row>
    <row r="986" spans="1:65" s="2" customFormat="1" ht="16.5" customHeight="1">
      <c r="A986" s="34"/>
      <c r="B986" s="35"/>
      <c r="C986" s="183" t="s">
        <v>1624</v>
      </c>
      <c r="D986" s="183" t="s">
        <v>143</v>
      </c>
      <c r="E986" s="184" t="s">
        <v>1625</v>
      </c>
      <c r="F986" s="185" t="s">
        <v>1626</v>
      </c>
      <c r="G986" s="186" t="s">
        <v>279</v>
      </c>
      <c r="H986" s="187">
        <v>1</v>
      </c>
      <c r="I986" s="188"/>
      <c r="J986" s="189">
        <f>ROUND(I986*H986,2)</f>
        <v>0</v>
      </c>
      <c r="K986" s="190"/>
      <c r="L986" s="39"/>
      <c r="M986" s="191" t="s">
        <v>1</v>
      </c>
      <c r="N986" s="192" t="s">
        <v>39</v>
      </c>
      <c r="O986" s="71"/>
      <c r="P986" s="193">
        <f>O986*H986</f>
        <v>0</v>
      </c>
      <c r="Q986" s="193">
        <v>1.8000000000000001E-4</v>
      </c>
      <c r="R986" s="193">
        <f>Q986*H986</f>
        <v>1.8000000000000001E-4</v>
      </c>
      <c r="S986" s="193">
        <v>0</v>
      </c>
      <c r="T986" s="194">
        <f>S986*H986</f>
        <v>0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195" t="s">
        <v>262</v>
      </c>
      <c r="AT986" s="195" t="s">
        <v>143</v>
      </c>
      <c r="AU986" s="195" t="s">
        <v>148</v>
      </c>
      <c r="AY986" s="17" t="s">
        <v>140</v>
      </c>
      <c r="BE986" s="196">
        <f>IF(N986="základní",J986,0)</f>
        <v>0</v>
      </c>
      <c r="BF986" s="196">
        <f>IF(N986="snížená",J986,0)</f>
        <v>0</v>
      </c>
      <c r="BG986" s="196">
        <f>IF(N986="zákl. přenesená",J986,0)</f>
        <v>0</v>
      </c>
      <c r="BH986" s="196">
        <f>IF(N986="sníž. přenesená",J986,0)</f>
        <v>0</v>
      </c>
      <c r="BI986" s="196">
        <f>IF(N986="nulová",J986,0)</f>
        <v>0</v>
      </c>
      <c r="BJ986" s="17" t="s">
        <v>148</v>
      </c>
      <c r="BK986" s="196">
        <f>ROUND(I986*H986,2)</f>
        <v>0</v>
      </c>
      <c r="BL986" s="17" t="s">
        <v>262</v>
      </c>
      <c r="BM986" s="195" t="s">
        <v>1627</v>
      </c>
    </row>
    <row r="987" spans="1:65" s="13" customFormat="1" ht="11.25">
      <c r="B987" s="197"/>
      <c r="C987" s="198"/>
      <c r="D987" s="199" t="s">
        <v>150</v>
      </c>
      <c r="E987" s="200" t="s">
        <v>1</v>
      </c>
      <c r="F987" s="201" t="s">
        <v>1628</v>
      </c>
      <c r="G987" s="198"/>
      <c r="H987" s="200" t="s">
        <v>1</v>
      </c>
      <c r="I987" s="202"/>
      <c r="J987" s="198"/>
      <c r="K987" s="198"/>
      <c r="L987" s="203"/>
      <c r="M987" s="204"/>
      <c r="N987" s="205"/>
      <c r="O987" s="205"/>
      <c r="P987" s="205"/>
      <c r="Q987" s="205"/>
      <c r="R987" s="205"/>
      <c r="S987" s="205"/>
      <c r="T987" s="206"/>
      <c r="AT987" s="207" t="s">
        <v>150</v>
      </c>
      <c r="AU987" s="207" t="s">
        <v>148</v>
      </c>
      <c r="AV987" s="13" t="s">
        <v>81</v>
      </c>
      <c r="AW987" s="13" t="s">
        <v>31</v>
      </c>
      <c r="AX987" s="13" t="s">
        <v>73</v>
      </c>
      <c r="AY987" s="207" t="s">
        <v>140</v>
      </c>
    </row>
    <row r="988" spans="1:65" s="14" customFormat="1" ht="11.25">
      <c r="B988" s="208"/>
      <c r="C988" s="209"/>
      <c r="D988" s="199" t="s">
        <v>150</v>
      </c>
      <c r="E988" s="210" t="s">
        <v>1</v>
      </c>
      <c r="F988" s="211" t="s">
        <v>81</v>
      </c>
      <c r="G988" s="209"/>
      <c r="H988" s="212">
        <v>1</v>
      </c>
      <c r="I988" s="213"/>
      <c r="J988" s="209"/>
      <c r="K988" s="209"/>
      <c r="L988" s="214"/>
      <c r="M988" s="215"/>
      <c r="N988" s="216"/>
      <c r="O988" s="216"/>
      <c r="P988" s="216"/>
      <c r="Q988" s="216"/>
      <c r="R988" s="216"/>
      <c r="S988" s="216"/>
      <c r="T988" s="217"/>
      <c r="AT988" s="218" t="s">
        <v>150</v>
      </c>
      <c r="AU988" s="218" t="s">
        <v>148</v>
      </c>
      <c r="AV988" s="14" t="s">
        <v>148</v>
      </c>
      <c r="AW988" s="14" t="s">
        <v>31</v>
      </c>
      <c r="AX988" s="14" t="s">
        <v>81</v>
      </c>
      <c r="AY988" s="218" t="s">
        <v>140</v>
      </c>
    </row>
    <row r="989" spans="1:65" s="2" customFormat="1" ht="24.2" customHeight="1">
      <c r="A989" s="34"/>
      <c r="B989" s="35"/>
      <c r="C989" s="183" t="s">
        <v>1629</v>
      </c>
      <c r="D989" s="183" t="s">
        <v>143</v>
      </c>
      <c r="E989" s="184" t="s">
        <v>1630</v>
      </c>
      <c r="F989" s="185" t="s">
        <v>1631</v>
      </c>
      <c r="G989" s="186" t="s">
        <v>166</v>
      </c>
      <c r="H989" s="187">
        <v>3.53</v>
      </c>
      <c r="I989" s="188"/>
      <c r="J989" s="189">
        <f>ROUND(I989*H989,2)</f>
        <v>0</v>
      </c>
      <c r="K989" s="190"/>
      <c r="L989" s="39"/>
      <c r="M989" s="191" t="s">
        <v>1</v>
      </c>
      <c r="N989" s="192" t="s">
        <v>39</v>
      </c>
      <c r="O989" s="71"/>
      <c r="P989" s="193">
        <f>O989*H989</f>
        <v>0</v>
      </c>
      <c r="Q989" s="193">
        <v>5.0000000000000002E-5</v>
      </c>
      <c r="R989" s="193">
        <f>Q989*H989</f>
        <v>1.7650000000000001E-4</v>
      </c>
      <c r="S989" s="193">
        <v>0</v>
      </c>
      <c r="T989" s="194">
        <f>S989*H989</f>
        <v>0</v>
      </c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R989" s="195" t="s">
        <v>262</v>
      </c>
      <c r="AT989" s="195" t="s">
        <v>143</v>
      </c>
      <c r="AU989" s="195" t="s">
        <v>148</v>
      </c>
      <c r="AY989" s="17" t="s">
        <v>140</v>
      </c>
      <c r="BE989" s="196">
        <f>IF(N989="základní",J989,0)</f>
        <v>0</v>
      </c>
      <c r="BF989" s="196">
        <f>IF(N989="snížená",J989,0)</f>
        <v>0</v>
      </c>
      <c r="BG989" s="196">
        <f>IF(N989="zákl. přenesená",J989,0)</f>
        <v>0</v>
      </c>
      <c r="BH989" s="196">
        <f>IF(N989="sníž. přenesená",J989,0)</f>
        <v>0</v>
      </c>
      <c r="BI989" s="196">
        <f>IF(N989="nulová",J989,0)</f>
        <v>0</v>
      </c>
      <c r="BJ989" s="17" t="s">
        <v>148</v>
      </c>
      <c r="BK989" s="196">
        <f>ROUND(I989*H989,2)</f>
        <v>0</v>
      </c>
      <c r="BL989" s="17" t="s">
        <v>262</v>
      </c>
      <c r="BM989" s="195" t="s">
        <v>1632</v>
      </c>
    </row>
    <row r="990" spans="1:65" s="2" customFormat="1" ht="33" customHeight="1">
      <c r="A990" s="34"/>
      <c r="B990" s="35"/>
      <c r="C990" s="183" t="s">
        <v>1633</v>
      </c>
      <c r="D990" s="183" t="s">
        <v>143</v>
      </c>
      <c r="E990" s="184" t="s">
        <v>1634</v>
      </c>
      <c r="F990" s="185" t="s">
        <v>1635</v>
      </c>
      <c r="G990" s="186" t="s">
        <v>146</v>
      </c>
      <c r="H990" s="187">
        <v>0.17799999999999999</v>
      </c>
      <c r="I990" s="188"/>
      <c r="J990" s="189">
        <f>ROUND(I990*H990,2)</f>
        <v>0</v>
      </c>
      <c r="K990" s="190"/>
      <c r="L990" s="39"/>
      <c r="M990" s="191" t="s">
        <v>1</v>
      </c>
      <c r="N990" s="192" t="s">
        <v>39</v>
      </c>
      <c r="O990" s="71"/>
      <c r="P990" s="193">
        <f>O990*H990</f>
        <v>0</v>
      </c>
      <c r="Q990" s="193">
        <v>0</v>
      </c>
      <c r="R990" s="193">
        <f>Q990*H990</f>
        <v>0</v>
      </c>
      <c r="S990" s="193">
        <v>0</v>
      </c>
      <c r="T990" s="194">
        <f>S990*H990</f>
        <v>0</v>
      </c>
      <c r="U990" s="34"/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  <c r="AR990" s="195" t="s">
        <v>262</v>
      </c>
      <c r="AT990" s="195" t="s">
        <v>143</v>
      </c>
      <c r="AU990" s="195" t="s">
        <v>148</v>
      </c>
      <c r="AY990" s="17" t="s">
        <v>140</v>
      </c>
      <c r="BE990" s="196">
        <f>IF(N990="základní",J990,0)</f>
        <v>0</v>
      </c>
      <c r="BF990" s="196">
        <f>IF(N990="snížená",J990,0)</f>
        <v>0</v>
      </c>
      <c r="BG990" s="196">
        <f>IF(N990="zákl. přenesená",J990,0)</f>
        <v>0</v>
      </c>
      <c r="BH990" s="196">
        <f>IF(N990="sníž. přenesená",J990,0)</f>
        <v>0</v>
      </c>
      <c r="BI990" s="196">
        <f>IF(N990="nulová",J990,0)</f>
        <v>0</v>
      </c>
      <c r="BJ990" s="17" t="s">
        <v>148</v>
      </c>
      <c r="BK990" s="196">
        <f>ROUND(I990*H990,2)</f>
        <v>0</v>
      </c>
      <c r="BL990" s="17" t="s">
        <v>262</v>
      </c>
      <c r="BM990" s="195" t="s">
        <v>1636</v>
      </c>
    </row>
    <row r="991" spans="1:65" s="2" customFormat="1" ht="24.2" customHeight="1">
      <c r="A991" s="34"/>
      <c r="B991" s="35"/>
      <c r="C991" s="183" t="s">
        <v>1637</v>
      </c>
      <c r="D991" s="183" t="s">
        <v>143</v>
      </c>
      <c r="E991" s="184" t="s">
        <v>1638</v>
      </c>
      <c r="F991" s="185" t="s">
        <v>1639</v>
      </c>
      <c r="G991" s="186" t="s">
        <v>146</v>
      </c>
      <c r="H991" s="187">
        <v>0.17799999999999999</v>
      </c>
      <c r="I991" s="188"/>
      <c r="J991" s="189">
        <f>ROUND(I991*H991,2)</f>
        <v>0</v>
      </c>
      <c r="K991" s="190"/>
      <c r="L991" s="39"/>
      <c r="M991" s="191" t="s">
        <v>1</v>
      </c>
      <c r="N991" s="192" t="s">
        <v>39</v>
      </c>
      <c r="O991" s="71"/>
      <c r="P991" s="193">
        <f>O991*H991</f>
        <v>0</v>
      </c>
      <c r="Q991" s="193">
        <v>0</v>
      </c>
      <c r="R991" s="193">
        <f>Q991*H991</f>
        <v>0</v>
      </c>
      <c r="S991" s="193">
        <v>0</v>
      </c>
      <c r="T991" s="194">
        <f>S991*H991</f>
        <v>0</v>
      </c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R991" s="195" t="s">
        <v>262</v>
      </c>
      <c r="AT991" s="195" t="s">
        <v>143</v>
      </c>
      <c r="AU991" s="195" t="s">
        <v>148</v>
      </c>
      <c r="AY991" s="17" t="s">
        <v>140</v>
      </c>
      <c r="BE991" s="196">
        <f>IF(N991="základní",J991,0)</f>
        <v>0</v>
      </c>
      <c r="BF991" s="196">
        <f>IF(N991="snížená",J991,0)</f>
        <v>0</v>
      </c>
      <c r="BG991" s="196">
        <f>IF(N991="zákl. přenesená",J991,0)</f>
        <v>0</v>
      </c>
      <c r="BH991" s="196">
        <f>IF(N991="sníž. přenesená",J991,0)</f>
        <v>0</v>
      </c>
      <c r="BI991" s="196">
        <f>IF(N991="nulová",J991,0)</f>
        <v>0</v>
      </c>
      <c r="BJ991" s="17" t="s">
        <v>148</v>
      </c>
      <c r="BK991" s="196">
        <f>ROUND(I991*H991,2)</f>
        <v>0</v>
      </c>
      <c r="BL991" s="17" t="s">
        <v>262</v>
      </c>
      <c r="BM991" s="195" t="s">
        <v>1640</v>
      </c>
    </row>
    <row r="992" spans="1:65" s="12" customFormat="1" ht="22.9" customHeight="1">
      <c r="B992" s="167"/>
      <c r="C992" s="168"/>
      <c r="D992" s="169" t="s">
        <v>72</v>
      </c>
      <c r="E992" s="181" t="s">
        <v>1641</v>
      </c>
      <c r="F992" s="181" t="s">
        <v>1642</v>
      </c>
      <c r="G992" s="168"/>
      <c r="H992" s="168"/>
      <c r="I992" s="171"/>
      <c r="J992" s="182">
        <f>BK992</f>
        <v>0</v>
      </c>
      <c r="K992" s="168"/>
      <c r="L992" s="173"/>
      <c r="M992" s="174"/>
      <c r="N992" s="175"/>
      <c r="O992" s="175"/>
      <c r="P992" s="176">
        <f>SUM(P993:P1018)</f>
        <v>0</v>
      </c>
      <c r="Q992" s="175"/>
      <c r="R992" s="176">
        <f>SUM(R993:R1018)</f>
        <v>2.9969600000000002E-2</v>
      </c>
      <c r="S992" s="175"/>
      <c r="T992" s="177">
        <f>SUM(T993:T1018)</f>
        <v>2.9079999999999998E-2</v>
      </c>
      <c r="AR992" s="178" t="s">
        <v>148</v>
      </c>
      <c r="AT992" s="179" t="s">
        <v>72</v>
      </c>
      <c r="AU992" s="179" t="s">
        <v>81</v>
      </c>
      <c r="AY992" s="178" t="s">
        <v>140</v>
      </c>
      <c r="BK992" s="180">
        <f>SUM(BK993:BK1018)</f>
        <v>0</v>
      </c>
    </row>
    <row r="993" spans="1:65" s="2" customFormat="1" ht="24.2" customHeight="1">
      <c r="A993" s="34"/>
      <c r="B993" s="35"/>
      <c r="C993" s="183" t="s">
        <v>1643</v>
      </c>
      <c r="D993" s="183" t="s">
        <v>143</v>
      </c>
      <c r="E993" s="184" t="s">
        <v>1644</v>
      </c>
      <c r="F993" s="185" t="s">
        <v>1645</v>
      </c>
      <c r="G993" s="186" t="s">
        <v>249</v>
      </c>
      <c r="H993" s="187">
        <v>29.08</v>
      </c>
      <c r="I993" s="188"/>
      <c r="J993" s="189">
        <f>ROUND(I993*H993,2)</f>
        <v>0</v>
      </c>
      <c r="K993" s="190"/>
      <c r="L993" s="39"/>
      <c r="M993" s="191" t="s">
        <v>1</v>
      </c>
      <c r="N993" s="192" t="s">
        <v>39</v>
      </c>
      <c r="O993" s="71"/>
      <c r="P993" s="193">
        <f>O993*H993</f>
        <v>0</v>
      </c>
      <c r="Q993" s="193">
        <v>0</v>
      </c>
      <c r="R993" s="193">
        <f>Q993*H993</f>
        <v>0</v>
      </c>
      <c r="S993" s="193">
        <v>1E-3</v>
      </c>
      <c r="T993" s="194">
        <f>S993*H993</f>
        <v>2.9079999999999998E-2</v>
      </c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R993" s="195" t="s">
        <v>262</v>
      </c>
      <c r="AT993" s="195" t="s">
        <v>143</v>
      </c>
      <c r="AU993" s="195" t="s">
        <v>148</v>
      </c>
      <c r="AY993" s="17" t="s">
        <v>140</v>
      </c>
      <c r="BE993" s="196">
        <f>IF(N993="základní",J993,0)</f>
        <v>0</v>
      </c>
      <c r="BF993" s="196">
        <f>IF(N993="snížená",J993,0)</f>
        <v>0</v>
      </c>
      <c r="BG993" s="196">
        <f>IF(N993="zákl. přenesená",J993,0)</f>
        <v>0</v>
      </c>
      <c r="BH993" s="196">
        <f>IF(N993="sníž. přenesená",J993,0)</f>
        <v>0</v>
      </c>
      <c r="BI993" s="196">
        <f>IF(N993="nulová",J993,0)</f>
        <v>0</v>
      </c>
      <c r="BJ993" s="17" t="s">
        <v>148</v>
      </c>
      <c r="BK993" s="196">
        <f>ROUND(I993*H993,2)</f>
        <v>0</v>
      </c>
      <c r="BL993" s="17" t="s">
        <v>262</v>
      </c>
      <c r="BM993" s="195" t="s">
        <v>1646</v>
      </c>
    </row>
    <row r="994" spans="1:65" s="13" customFormat="1" ht="11.25">
      <c r="B994" s="197"/>
      <c r="C994" s="198"/>
      <c r="D994" s="199" t="s">
        <v>150</v>
      </c>
      <c r="E994" s="200" t="s">
        <v>1</v>
      </c>
      <c r="F994" s="201" t="s">
        <v>1052</v>
      </c>
      <c r="G994" s="198"/>
      <c r="H994" s="200" t="s">
        <v>1</v>
      </c>
      <c r="I994" s="202"/>
      <c r="J994" s="198"/>
      <c r="K994" s="198"/>
      <c r="L994" s="203"/>
      <c r="M994" s="204"/>
      <c r="N994" s="205"/>
      <c r="O994" s="205"/>
      <c r="P994" s="205"/>
      <c r="Q994" s="205"/>
      <c r="R994" s="205"/>
      <c r="S994" s="205"/>
      <c r="T994" s="206"/>
      <c r="AT994" s="207" t="s">
        <v>150</v>
      </c>
      <c r="AU994" s="207" t="s">
        <v>148</v>
      </c>
      <c r="AV994" s="13" t="s">
        <v>81</v>
      </c>
      <c r="AW994" s="13" t="s">
        <v>31</v>
      </c>
      <c r="AX994" s="13" t="s">
        <v>73</v>
      </c>
      <c r="AY994" s="207" t="s">
        <v>140</v>
      </c>
    </row>
    <row r="995" spans="1:65" s="14" customFormat="1" ht="11.25">
      <c r="B995" s="208"/>
      <c r="C995" s="209"/>
      <c r="D995" s="199" t="s">
        <v>150</v>
      </c>
      <c r="E995" s="210" t="s">
        <v>1</v>
      </c>
      <c r="F995" s="211" t="s">
        <v>1647</v>
      </c>
      <c r="G995" s="209"/>
      <c r="H995" s="212">
        <v>29.08</v>
      </c>
      <c r="I995" s="213"/>
      <c r="J995" s="209"/>
      <c r="K995" s="209"/>
      <c r="L995" s="214"/>
      <c r="M995" s="215"/>
      <c r="N995" s="216"/>
      <c r="O995" s="216"/>
      <c r="P995" s="216"/>
      <c r="Q995" s="216"/>
      <c r="R995" s="216"/>
      <c r="S995" s="216"/>
      <c r="T995" s="217"/>
      <c r="AT995" s="218" t="s">
        <v>150</v>
      </c>
      <c r="AU995" s="218" t="s">
        <v>148</v>
      </c>
      <c r="AV995" s="14" t="s">
        <v>148</v>
      </c>
      <c r="AW995" s="14" t="s">
        <v>31</v>
      </c>
      <c r="AX995" s="14" t="s">
        <v>81</v>
      </c>
      <c r="AY995" s="218" t="s">
        <v>140</v>
      </c>
    </row>
    <row r="996" spans="1:65" s="2" customFormat="1" ht="16.5" customHeight="1">
      <c r="A996" s="34"/>
      <c r="B996" s="35"/>
      <c r="C996" s="183" t="s">
        <v>1648</v>
      </c>
      <c r="D996" s="183" t="s">
        <v>143</v>
      </c>
      <c r="E996" s="184" t="s">
        <v>1649</v>
      </c>
      <c r="F996" s="185" t="s">
        <v>1650</v>
      </c>
      <c r="G996" s="186" t="s">
        <v>249</v>
      </c>
      <c r="H996" s="187">
        <v>58.3</v>
      </c>
      <c r="I996" s="188"/>
      <c r="J996" s="189">
        <f>ROUND(I996*H996,2)</f>
        <v>0</v>
      </c>
      <c r="K996" s="190"/>
      <c r="L996" s="39"/>
      <c r="M996" s="191" t="s">
        <v>1</v>
      </c>
      <c r="N996" s="192" t="s">
        <v>39</v>
      </c>
      <c r="O996" s="71"/>
      <c r="P996" s="193">
        <f>O996*H996</f>
        <v>0</v>
      </c>
      <c r="Q996" s="193">
        <v>0</v>
      </c>
      <c r="R996" s="193">
        <f>Q996*H996</f>
        <v>0</v>
      </c>
      <c r="S996" s="193">
        <v>0</v>
      </c>
      <c r="T996" s="194">
        <f>S996*H996</f>
        <v>0</v>
      </c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R996" s="195" t="s">
        <v>262</v>
      </c>
      <c r="AT996" s="195" t="s">
        <v>143</v>
      </c>
      <c r="AU996" s="195" t="s">
        <v>148</v>
      </c>
      <c r="AY996" s="17" t="s">
        <v>140</v>
      </c>
      <c r="BE996" s="196">
        <f>IF(N996="základní",J996,0)</f>
        <v>0</v>
      </c>
      <c r="BF996" s="196">
        <f>IF(N996="snížená",J996,0)</f>
        <v>0</v>
      </c>
      <c r="BG996" s="196">
        <f>IF(N996="zákl. přenesená",J996,0)</f>
        <v>0</v>
      </c>
      <c r="BH996" s="196">
        <f>IF(N996="sníž. přenesená",J996,0)</f>
        <v>0</v>
      </c>
      <c r="BI996" s="196">
        <f>IF(N996="nulová",J996,0)</f>
        <v>0</v>
      </c>
      <c r="BJ996" s="17" t="s">
        <v>148</v>
      </c>
      <c r="BK996" s="196">
        <f>ROUND(I996*H996,2)</f>
        <v>0</v>
      </c>
      <c r="BL996" s="17" t="s">
        <v>262</v>
      </c>
      <c r="BM996" s="195" t="s">
        <v>1651</v>
      </c>
    </row>
    <row r="997" spans="1:65" s="13" customFormat="1" ht="11.25">
      <c r="B997" s="197"/>
      <c r="C997" s="198"/>
      <c r="D997" s="199" t="s">
        <v>150</v>
      </c>
      <c r="E997" s="200" t="s">
        <v>1</v>
      </c>
      <c r="F997" s="201" t="s">
        <v>195</v>
      </c>
      <c r="G997" s="198"/>
      <c r="H997" s="200" t="s">
        <v>1</v>
      </c>
      <c r="I997" s="202"/>
      <c r="J997" s="198"/>
      <c r="K997" s="198"/>
      <c r="L997" s="203"/>
      <c r="M997" s="204"/>
      <c r="N997" s="205"/>
      <c r="O997" s="205"/>
      <c r="P997" s="205"/>
      <c r="Q997" s="205"/>
      <c r="R997" s="205"/>
      <c r="S997" s="205"/>
      <c r="T997" s="206"/>
      <c r="AT997" s="207" t="s">
        <v>150</v>
      </c>
      <c r="AU997" s="207" t="s">
        <v>148</v>
      </c>
      <c r="AV997" s="13" t="s">
        <v>81</v>
      </c>
      <c r="AW997" s="13" t="s">
        <v>31</v>
      </c>
      <c r="AX997" s="13" t="s">
        <v>73</v>
      </c>
      <c r="AY997" s="207" t="s">
        <v>140</v>
      </c>
    </row>
    <row r="998" spans="1:65" s="14" customFormat="1" ht="11.25">
      <c r="B998" s="208"/>
      <c r="C998" s="209"/>
      <c r="D998" s="199" t="s">
        <v>150</v>
      </c>
      <c r="E998" s="210" t="s">
        <v>1</v>
      </c>
      <c r="F998" s="211" t="s">
        <v>1652</v>
      </c>
      <c r="G998" s="209"/>
      <c r="H998" s="212">
        <v>13.520000000000001</v>
      </c>
      <c r="I998" s="213"/>
      <c r="J998" s="209"/>
      <c r="K998" s="209"/>
      <c r="L998" s="214"/>
      <c r="M998" s="215"/>
      <c r="N998" s="216"/>
      <c r="O998" s="216"/>
      <c r="P998" s="216"/>
      <c r="Q998" s="216"/>
      <c r="R998" s="216"/>
      <c r="S998" s="216"/>
      <c r="T998" s="217"/>
      <c r="AT998" s="218" t="s">
        <v>150</v>
      </c>
      <c r="AU998" s="218" t="s">
        <v>148</v>
      </c>
      <c r="AV998" s="14" t="s">
        <v>148</v>
      </c>
      <c r="AW998" s="14" t="s">
        <v>31</v>
      </c>
      <c r="AX998" s="14" t="s">
        <v>73</v>
      </c>
      <c r="AY998" s="218" t="s">
        <v>140</v>
      </c>
    </row>
    <row r="999" spans="1:65" s="13" customFormat="1" ht="11.25">
      <c r="B999" s="197"/>
      <c r="C999" s="198"/>
      <c r="D999" s="199" t="s">
        <v>150</v>
      </c>
      <c r="E999" s="200" t="s">
        <v>1</v>
      </c>
      <c r="F999" s="201" t="s">
        <v>1591</v>
      </c>
      <c r="G999" s="198"/>
      <c r="H999" s="200" t="s">
        <v>1</v>
      </c>
      <c r="I999" s="202"/>
      <c r="J999" s="198"/>
      <c r="K999" s="198"/>
      <c r="L999" s="203"/>
      <c r="M999" s="204"/>
      <c r="N999" s="205"/>
      <c r="O999" s="205"/>
      <c r="P999" s="205"/>
      <c r="Q999" s="205"/>
      <c r="R999" s="205"/>
      <c r="S999" s="205"/>
      <c r="T999" s="206"/>
      <c r="AT999" s="207" t="s">
        <v>150</v>
      </c>
      <c r="AU999" s="207" t="s">
        <v>148</v>
      </c>
      <c r="AV999" s="13" t="s">
        <v>81</v>
      </c>
      <c r="AW999" s="13" t="s">
        <v>31</v>
      </c>
      <c r="AX999" s="13" t="s">
        <v>73</v>
      </c>
      <c r="AY999" s="207" t="s">
        <v>140</v>
      </c>
    </row>
    <row r="1000" spans="1:65" s="14" customFormat="1" ht="11.25">
      <c r="B1000" s="208"/>
      <c r="C1000" s="209"/>
      <c r="D1000" s="199" t="s">
        <v>150</v>
      </c>
      <c r="E1000" s="210" t="s">
        <v>1</v>
      </c>
      <c r="F1000" s="211" t="s">
        <v>1592</v>
      </c>
      <c r="G1000" s="209"/>
      <c r="H1000" s="212">
        <v>14.099999999999998</v>
      </c>
      <c r="I1000" s="213"/>
      <c r="J1000" s="209"/>
      <c r="K1000" s="209"/>
      <c r="L1000" s="214"/>
      <c r="M1000" s="215"/>
      <c r="N1000" s="216"/>
      <c r="O1000" s="216"/>
      <c r="P1000" s="216"/>
      <c r="Q1000" s="216"/>
      <c r="R1000" s="216"/>
      <c r="S1000" s="216"/>
      <c r="T1000" s="217"/>
      <c r="AT1000" s="218" t="s">
        <v>150</v>
      </c>
      <c r="AU1000" s="218" t="s">
        <v>148</v>
      </c>
      <c r="AV1000" s="14" t="s">
        <v>148</v>
      </c>
      <c r="AW1000" s="14" t="s">
        <v>31</v>
      </c>
      <c r="AX1000" s="14" t="s">
        <v>73</v>
      </c>
      <c r="AY1000" s="218" t="s">
        <v>140</v>
      </c>
    </row>
    <row r="1001" spans="1:65" s="13" customFormat="1" ht="11.25">
      <c r="B1001" s="197"/>
      <c r="C1001" s="198"/>
      <c r="D1001" s="199" t="s">
        <v>150</v>
      </c>
      <c r="E1001" s="200" t="s">
        <v>1</v>
      </c>
      <c r="F1001" s="201" t="s">
        <v>1052</v>
      </c>
      <c r="G1001" s="198"/>
      <c r="H1001" s="200" t="s">
        <v>1</v>
      </c>
      <c r="I1001" s="202"/>
      <c r="J1001" s="198"/>
      <c r="K1001" s="198"/>
      <c r="L1001" s="203"/>
      <c r="M1001" s="204"/>
      <c r="N1001" s="205"/>
      <c r="O1001" s="205"/>
      <c r="P1001" s="205"/>
      <c r="Q1001" s="205"/>
      <c r="R1001" s="205"/>
      <c r="S1001" s="205"/>
      <c r="T1001" s="206"/>
      <c r="AT1001" s="207" t="s">
        <v>150</v>
      </c>
      <c r="AU1001" s="207" t="s">
        <v>148</v>
      </c>
      <c r="AV1001" s="13" t="s">
        <v>81</v>
      </c>
      <c r="AW1001" s="13" t="s">
        <v>31</v>
      </c>
      <c r="AX1001" s="13" t="s">
        <v>73</v>
      </c>
      <c r="AY1001" s="207" t="s">
        <v>140</v>
      </c>
    </row>
    <row r="1002" spans="1:65" s="14" customFormat="1" ht="11.25">
      <c r="B1002" s="208"/>
      <c r="C1002" s="209"/>
      <c r="D1002" s="199" t="s">
        <v>150</v>
      </c>
      <c r="E1002" s="210" t="s">
        <v>1</v>
      </c>
      <c r="F1002" s="211" t="s">
        <v>1653</v>
      </c>
      <c r="G1002" s="209"/>
      <c r="H1002" s="212">
        <v>30.68</v>
      </c>
      <c r="I1002" s="213"/>
      <c r="J1002" s="209"/>
      <c r="K1002" s="209"/>
      <c r="L1002" s="214"/>
      <c r="M1002" s="215"/>
      <c r="N1002" s="216"/>
      <c r="O1002" s="216"/>
      <c r="P1002" s="216"/>
      <c r="Q1002" s="216"/>
      <c r="R1002" s="216"/>
      <c r="S1002" s="216"/>
      <c r="T1002" s="217"/>
      <c r="AT1002" s="218" t="s">
        <v>150</v>
      </c>
      <c r="AU1002" s="218" t="s">
        <v>148</v>
      </c>
      <c r="AV1002" s="14" t="s">
        <v>148</v>
      </c>
      <c r="AW1002" s="14" t="s">
        <v>31</v>
      </c>
      <c r="AX1002" s="14" t="s">
        <v>73</v>
      </c>
      <c r="AY1002" s="218" t="s">
        <v>140</v>
      </c>
    </row>
    <row r="1003" spans="1:65" s="15" customFormat="1" ht="11.25">
      <c r="B1003" s="230"/>
      <c r="C1003" s="231"/>
      <c r="D1003" s="199" t="s">
        <v>150</v>
      </c>
      <c r="E1003" s="232" t="s">
        <v>1</v>
      </c>
      <c r="F1003" s="233" t="s">
        <v>201</v>
      </c>
      <c r="G1003" s="231"/>
      <c r="H1003" s="234">
        <v>58.3</v>
      </c>
      <c r="I1003" s="235"/>
      <c r="J1003" s="231"/>
      <c r="K1003" s="231"/>
      <c r="L1003" s="236"/>
      <c r="M1003" s="237"/>
      <c r="N1003" s="238"/>
      <c r="O1003" s="238"/>
      <c r="P1003" s="238"/>
      <c r="Q1003" s="238"/>
      <c r="R1003" s="238"/>
      <c r="S1003" s="238"/>
      <c r="T1003" s="239"/>
      <c r="AT1003" s="240" t="s">
        <v>150</v>
      </c>
      <c r="AU1003" s="240" t="s">
        <v>148</v>
      </c>
      <c r="AV1003" s="15" t="s">
        <v>147</v>
      </c>
      <c r="AW1003" s="15" t="s">
        <v>31</v>
      </c>
      <c r="AX1003" s="15" t="s">
        <v>81</v>
      </c>
      <c r="AY1003" s="240" t="s">
        <v>140</v>
      </c>
    </row>
    <row r="1004" spans="1:65" s="2" customFormat="1" ht="16.5" customHeight="1">
      <c r="A1004" s="34"/>
      <c r="B1004" s="35"/>
      <c r="C1004" s="219" t="s">
        <v>1654</v>
      </c>
      <c r="D1004" s="219" t="s">
        <v>158</v>
      </c>
      <c r="E1004" s="220" t="s">
        <v>1655</v>
      </c>
      <c r="F1004" s="221" t="s">
        <v>1656</v>
      </c>
      <c r="G1004" s="222" t="s">
        <v>249</v>
      </c>
      <c r="H1004" s="223">
        <v>62.963999999999999</v>
      </c>
      <c r="I1004" s="224"/>
      <c r="J1004" s="225">
        <f>ROUND(I1004*H1004,2)</f>
        <v>0</v>
      </c>
      <c r="K1004" s="226"/>
      <c r="L1004" s="227"/>
      <c r="M1004" s="228" t="s">
        <v>1</v>
      </c>
      <c r="N1004" s="229" t="s">
        <v>39</v>
      </c>
      <c r="O1004" s="71"/>
      <c r="P1004" s="193">
        <f>O1004*H1004</f>
        <v>0</v>
      </c>
      <c r="Q1004" s="193">
        <v>2.0000000000000001E-4</v>
      </c>
      <c r="R1004" s="193">
        <f>Q1004*H1004</f>
        <v>1.2592799999999999E-2</v>
      </c>
      <c r="S1004" s="193">
        <v>0</v>
      </c>
      <c r="T1004" s="194">
        <f>S1004*H1004</f>
        <v>0</v>
      </c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R1004" s="195" t="s">
        <v>349</v>
      </c>
      <c r="AT1004" s="195" t="s">
        <v>158</v>
      </c>
      <c r="AU1004" s="195" t="s">
        <v>148</v>
      </c>
      <c r="AY1004" s="17" t="s">
        <v>140</v>
      </c>
      <c r="BE1004" s="196">
        <f>IF(N1004="základní",J1004,0)</f>
        <v>0</v>
      </c>
      <c r="BF1004" s="196">
        <f>IF(N1004="snížená",J1004,0)</f>
        <v>0</v>
      </c>
      <c r="BG1004" s="196">
        <f>IF(N1004="zákl. přenesená",J1004,0)</f>
        <v>0</v>
      </c>
      <c r="BH1004" s="196">
        <f>IF(N1004="sníž. přenesená",J1004,0)</f>
        <v>0</v>
      </c>
      <c r="BI1004" s="196">
        <f>IF(N1004="nulová",J1004,0)</f>
        <v>0</v>
      </c>
      <c r="BJ1004" s="17" t="s">
        <v>148</v>
      </c>
      <c r="BK1004" s="196">
        <f>ROUND(I1004*H1004,2)</f>
        <v>0</v>
      </c>
      <c r="BL1004" s="17" t="s">
        <v>262</v>
      </c>
      <c r="BM1004" s="195" t="s">
        <v>1657</v>
      </c>
    </row>
    <row r="1005" spans="1:65" s="14" customFormat="1" ht="11.25">
      <c r="B1005" s="208"/>
      <c r="C1005" s="209"/>
      <c r="D1005" s="199" t="s">
        <v>150</v>
      </c>
      <c r="E1005" s="209"/>
      <c r="F1005" s="211" t="s">
        <v>1658</v>
      </c>
      <c r="G1005" s="209"/>
      <c r="H1005" s="212">
        <v>62.963999999999999</v>
      </c>
      <c r="I1005" s="213"/>
      <c r="J1005" s="209"/>
      <c r="K1005" s="209"/>
      <c r="L1005" s="214"/>
      <c r="M1005" s="215"/>
      <c r="N1005" s="216"/>
      <c r="O1005" s="216"/>
      <c r="P1005" s="216"/>
      <c r="Q1005" s="216"/>
      <c r="R1005" s="216"/>
      <c r="S1005" s="216"/>
      <c r="T1005" s="217"/>
      <c r="AT1005" s="218" t="s">
        <v>150</v>
      </c>
      <c r="AU1005" s="218" t="s">
        <v>148</v>
      </c>
      <c r="AV1005" s="14" t="s">
        <v>148</v>
      </c>
      <c r="AW1005" s="14" t="s">
        <v>4</v>
      </c>
      <c r="AX1005" s="14" t="s">
        <v>81</v>
      </c>
      <c r="AY1005" s="218" t="s">
        <v>140</v>
      </c>
    </row>
    <row r="1006" spans="1:65" s="2" customFormat="1" ht="24.2" customHeight="1">
      <c r="A1006" s="34"/>
      <c r="B1006" s="35"/>
      <c r="C1006" s="183" t="s">
        <v>1659</v>
      </c>
      <c r="D1006" s="183" t="s">
        <v>143</v>
      </c>
      <c r="E1006" s="184" t="s">
        <v>1660</v>
      </c>
      <c r="F1006" s="185" t="s">
        <v>1661</v>
      </c>
      <c r="G1006" s="186" t="s">
        <v>166</v>
      </c>
      <c r="H1006" s="187">
        <v>29.96</v>
      </c>
      <c r="I1006" s="188"/>
      <c r="J1006" s="189">
        <f>ROUND(I1006*H1006,2)</f>
        <v>0</v>
      </c>
      <c r="K1006" s="190"/>
      <c r="L1006" s="39"/>
      <c r="M1006" s="191" t="s">
        <v>1</v>
      </c>
      <c r="N1006" s="192" t="s">
        <v>39</v>
      </c>
      <c r="O1006" s="71"/>
      <c r="P1006" s="193">
        <f>O1006*H1006</f>
        <v>0</v>
      </c>
      <c r="Q1006" s="193">
        <v>8.0000000000000007E-5</v>
      </c>
      <c r="R1006" s="193">
        <f>Q1006*H1006</f>
        <v>2.3968000000000001E-3</v>
      </c>
      <c r="S1006" s="193">
        <v>0</v>
      </c>
      <c r="T1006" s="194">
        <f>S1006*H1006</f>
        <v>0</v>
      </c>
      <c r="U1006" s="34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R1006" s="195" t="s">
        <v>262</v>
      </c>
      <c r="AT1006" s="195" t="s">
        <v>143</v>
      </c>
      <c r="AU1006" s="195" t="s">
        <v>148</v>
      </c>
      <c r="AY1006" s="17" t="s">
        <v>140</v>
      </c>
      <c r="BE1006" s="196">
        <f>IF(N1006="základní",J1006,0)</f>
        <v>0</v>
      </c>
      <c r="BF1006" s="196">
        <f>IF(N1006="snížená",J1006,0)</f>
        <v>0</v>
      </c>
      <c r="BG1006" s="196">
        <f>IF(N1006="zákl. přenesená",J1006,0)</f>
        <v>0</v>
      </c>
      <c r="BH1006" s="196">
        <f>IF(N1006="sníž. přenesená",J1006,0)</f>
        <v>0</v>
      </c>
      <c r="BI1006" s="196">
        <f>IF(N1006="nulová",J1006,0)</f>
        <v>0</v>
      </c>
      <c r="BJ1006" s="17" t="s">
        <v>148</v>
      </c>
      <c r="BK1006" s="196">
        <f>ROUND(I1006*H1006,2)</f>
        <v>0</v>
      </c>
      <c r="BL1006" s="17" t="s">
        <v>262</v>
      </c>
      <c r="BM1006" s="195" t="s">
        <v>1662</v>
      </c>
    </row>
    <row r="1007" spans="1:65" s="13" customFormat="1" ht="11.25">
      <c r="B1007" s="197"/>
      <c r="C1007" s="198"/>
      <c r="D1007" s="199" t="s">
        <v>150</v>
      </c>
      <c r="E1007" s="200" t="s">
        <v>1</v>
      </c>
      <c r="F1007" s="201" t="s">
        <v>1052</v>
      </c>
      <c r="G1007" s="198"/>
      <c r="H1007" s="200" t="s">
        <v>1</v>
      </c>
      <c r="I1007" s="202"/>
      <c r="J1007" s="198"/>
      <c r="K1007" s="198"/>
      <c r="L1007" s="203"/>
      <c r="M1007" s="204"/>
      <c r="N1007" s="205"/>
      <c r="O1007" s="205"/>
      <c r="P1007" s="205"/>
      <c r="Q1007" s="205"/>
      <c r="R1007" s="205"/>
      <c r="S1007" s="205"/>
      <c r="T1007" s="206"/>
      <c r="AT1007" s="207" t="s">
        <v>150</v>
      </c>
      <c r="AU1007" s="207" t="s">
        <v>148</v>
      </c>
      <c r="AV1007" s="13" t="s">
        <v>81</v>
      </c>
      <c r="AW1007" s="13" t="s">
        <v>31</v>
      </c>
      <c r="AX1007" s="13" t="s">
        <v>73</v>
      </c>
      <c r="AY1007" s="207" t="s">
        <v>140</v>
      </c>
    </row>
    <row r="1008" spans="1:65" s="14" customFormat="1" ht="11.25">
      <c r="B1008" s="208"/>
      <c r="C1008" s="209"/>
      <c r="D1008" s="199" t="s">
        <v>150</v>
      </c>
      <c r="E1008" s="210" t="s">
        <v>1</v>
      </c>
      <c r="F1008" s="211" t="s">
        <v>198</v>
      </c>
      <c r="G1008" s="209"/>
      <c r="H1008" s="212">
        <v>29.96</v>
      </c>
      <c r="I1008" s="213"/>
      <c r="J1008" s="209"/>
      <c r="K1008" s="209"/>
      <c r="L1008" s="214"/>
      <c r="M1008" s="215"/>
      <c r="N1008" s="216"/>
      <c r="O1008" s="216"/>
      <c r="P1008" s="216"/>
      <c r="Q1008" s="216"/>
      <c r="R1008" s="216"/>
      <c r="S1008" s="216"/>
      <c r="T1008" s="217"/>
      <c r="AT1008" s="218" t="s">
        <v>150</v>
      </c>
      <c r="AU1008" s="218" t="s">
        <v>148</v>
      </c>
      <c r="AV1008" s="14" t="s">
        <v>148</v>
      </c>
      <c r="AW1008" s="14" t="s">
        <v>31</v>
      </c>
      <c r="AX1008" s="14" t="s">
        <v>81</v>
      </c>
      <c r="AY1008" s="218" t="s">
        <v>140</v>
      </c>
    </row>
    <row r="1009" spans="1:65" s="2" customFormat="1" ht="16.5" customHeight="1">
      <c r="A1009" s="34"/>
      <c r="B1009" s="35"/>
      <c r="C1009" s="183" t="s">
        <v>1663</v>
      </c>
      <c r="D1009" s="183" t="s">
        <v>143</v>
      </c>
      <c r="E1009" s="184" t="s">
        <v>1664</v>
      </c>
      <c r="F1009" s="185" t="s">
        <v>1665</v>
      </c>
      <c r="G1009" s="186" t="s">
        <v>166</v>
      </c>
      <c r="H1009" s="187">
        <v>29.96</v>
      </c>
      <c r="I1009" s="188"/>
      <c r="J1009" s="189">
        <f t="shared" ref="J1009:J1018" si="100">ROUND(I1009*H1009,2)</f>
        <v>0</v>
      </c>
      <c r="K1009" s="190"/>
      <c r="L1009" s="39"/>
      <c r="M1009" s="191" t="s">
        <v>1</v>
      </c>
      <c r="N1009" s="192" t="s">
        <v>39</v>
      </c>
      <c r="O1009" s="71"/>
      <c r="P1009" s="193">
        <f t="shared" ref="P1009:P1018" si="101">O1009*H1009</f>
        <v>0</v>
      </c>
      <c r="Q1009" s="193">
        <v>1.0000000000000001E-5</v>
      </c>
      <c r="R1009" s="193">
        <f t="shared" ref="R1009:R1018" si="102">Q1009*H1009</f>
        <v>2.9960000000000002E-4</v>
      </c>
      <c r="S1009" s="193">
        <v>0</v>
      </c>
      <c r="T1009" s="194">
        <f t="shared" ref="T1009:T1018" si="103">S1009*H1009</f>
        <v>0</v>
      </c>
      <c r="U1009" s="34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R1009" s="195" t="s">
        <v>262</v>
      </c>
      <c r="AT1009" s="195" t="s">
        <v>143</v>
      </c>
      <c r="AU1009" s="195" t="s">
        <v>148</v>
      </c>
      <c r="AY1009" s="17" t="s">
        <v>140</v>
      </c>
      <c r="BE1009" s="196">
        <f t="shared" ref="BE1009:BE1018" si="104">IF(N1009="základní",J1009,0)</f>
        <v>0</v>
      </c>
      <c r="BF1009" s="196">
        <f t="shared" ref="BF1009:BF1018" si="105">IF(N1009="snížená",J1009,0)</f>
        <v>0</v>
      </c>
      <c r="BG1009" s="196">
        <f t="shared" ref="BG1009:BG1018" si="106">IF(N1009="zákl. přenesená",J1009,0)</f>
        <v>0</v>
      </c>
      <c r="BH1009" s="196">
        <f t="shared" ref="BH1009:BH1018" si="107">IF(N1009="sníž. přenesená",J1009,0)</f>
        <v>0</v>
      </c>
      <c r="BI1009" s="196">
        <f t="shared" ref="BI1009:BI1018" si="108">IF(N1009="nulová",J1009,0)</f>
        <v>0</v>
      </c>
      <c r="BJ1009" s="17" t="s">
        <v>148</v>
      </c>
      <c r="BK1009" s="196">
        <f t="shared" ref="BK1009:BK1018" si="109">ROUND(I1009*H1009,2)</f>
        <v>0</v>
      </c>
      <c r="BL1009" s="17" t="s">
        <v>262</v>
      </c>
      <c r="BM1009" s="195" t="s">
        <v>1666</v>
      </c>
    </row>
    <row r="1010" spans="1:65" s="2" customFormat="1" ht="16.5" customHeight="1">
      <c r="A1010" s="34"/>
      <c r="B1010" s="35"/>
      <c r="C1010" s="183" t="s">
        <v>1667</v>
      </c>
      <c r="D1010" s="183" t="s">
        <v>143</v>
      </c>
      <c r="E1010" s="184" t="s">
        <v>1668</v>
      </c>
      <c r="F1010" s="185" t="s">
        <v>1669</v>
      </c>
      <c r="G1010" s="186" t="s">
        <v>166</v>
      </c>
      <c r="H1010" s="187">
        <v>29.96</v>
      </c>
      <c r="I1010" s="188"/>
      <c r="J1010" s="189">
        <f t="shared" si="100"/>
        <v>0</v>
      </c>
      <c r="K1010" s="190"/>
      <c r="L1010" s="39"/>
      <c r="M1010" s="191" t="s">
        <v>1</v>
      </c>
      <c r="N1010" s="192" t="s">
        <v>39</v>
      </c>
      <c r="O1010" s="71"/>
      <c r="P1010" s="193">
        <f t="shared" si="101"/>
        <v>0</v>
      </c>
      <c r="Q1010" s="193">
        <v>1.0000000000000001E-5</v>
      </c>
      <c r="R1010" s="193">
        <f t="shared" si="102"/>
        <v>2.9960000000000002E-4</v>
      </c>
      <c r="S1010" s="193">
        <v>0</v>
      </c>
      <c r="T1010" s="194">
        <f t="shared" si="103"/>
        <v>0</v>
      </c>
      <c r="U1010" s="34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R1010" s="195" t="s">
        <v>262</v>
      </c>
      <c r="AT1010" s="195" t="s">
        <v>143</v>
      </c>
      <c r="AU1010" s="195" t="s">
        <v>148</v>
      </c>
      <c r="AY1010" s="17" t="s">
        <v>140</v>
      </c>
      <c r="BE1010" s="196">
        <f t="shared" si="104"/>
        <v>0</v>
      </c>
      <c r="BF1010" s="196">
        <f t="shared" si="105"/>
        <v>0</v>
      </c>
      <c r="BG1010" s="196">
        <f t="shared" si="106"/>
        <v>0</v>
      </c>
      <c r="BH1010" s="196">
        <f t="shared" si="107"/>
        <v>0</v>
      </c>
      <c r="BI1010" s="196">
        <f t="shared" si="108"/>
        <v>0</v>
      </c>
      <c r="BJ1010" s="17" t="s">
        <v>148</v>
      </c>
      <c r="BK1010" s="196">
        <f t="shared" si="109"/>
        <v>0</v>
      </c>
      <c r="BL1010" s="17" t="s">
        <v>262</v>
      </c>
      <c r="BM1010" s="195" t="s">
        <v>1670</v>
      </c>
    </row>
    <row r="1011" spans="1:65" s="2" customFormat="1" ht="16.5" customHeight="1">
      <c r="A1011" s="34"/>
      <c r="B1011" s="35"/>
      <c r="C1011" s="183" t="s">
        <v>1671</v>
      </c>
      <c r="D1011" s="183" t="s">
        <v>143</v>
      </c>
      <c r="E1011" s="184" t="s">
        <v>1672</v>
      </c>
      <c r="F1011" s="185" t="s">
        <v>1673</v>
      </c>
      <c r="G1011" s="186" t="s">
        <v>166</v>
      </c>
      <c r="H1011" s="187">
        <v>29.96</v>
      </c>
      <c r="I1011" s="188"/>
      <c r="J1011" s="189">
        <f t="shared" si="100"/>
        <v>0</v>
      </c>
      <c r="K1011" s="190"/>
      <c r="L1011" s="39"/>
      <c r="M1011" s="191" t="s">
        <v>1</v>
      </c>
      <c r="N1011" s="192" t="s">
        <v>39</v>
      </c>
      <c r="O1011" s="71"/>
      <c r="P1011" s="193">
        <f t="shared" si="101"/>
        <v>0</v>
      </c>
      <c r="Q1011" s="193">
        <v>1.0000000000000001E-5</v>
      </c>
      <c r="R1011" s="193">
        <f t="shared" si="102"/>
        <v>2.9960000000000002E-4</v>
      </c>
      <c r="S1011" s="193">
        <v>0</v>
      </c>
      <c r="T1011" s="194">
        <f t="shared" si="103"/>
        <v>0</v>
      </c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R1011" s="195" t="s">
        <v>262</v>
      </c>
      <c r="AT1011" s="195" t="s">
        <v>143</v>
      </c>
      <c r="AU1011" s="195" t="s">
        <v>148</v>
      </c>
      <c r="AY1011" s="17" t="s">
        <v>140</v>
      </c>
      <c r="BE1011" s="196">
        <f t="shared" si="104"/>
        <v>0</v>
      </c>
      <c r="BF1011" s="196">
        <f t="shared" si="105"/>
        <v>0</v>
      </c>
      <c r="BG1011" s="196">
        <f t="shared" si="106"/>
        <v>0</v>
      </c>
      <c r="BH1011" s="196">
        <f t="shared" si="107"/>
        <v>0</v>
      </c>
      <c r="BI1011" s="196">
        <f t="shared" si="108"/>
        <v>0</v>
      </c>
      <c r="BJ1011" s="17" t="s">
        <v>148</v>
      </c>
      <c r="BK1011" s="196">
        <f t="shared" si="109"/>
        <v>0</v>
      </c>
      <c r="BL1011" s="17" t="s">
        <v>262</v>
      </c>
      <c r="BM1011" s="195" t="s">
        <v>1674</v>
      </c>
    </row>
    <row r="1012" spans="1:65" s="2" customFormat="1" ht="16.5" customHeight="1">
      <c r="A1012" s="34"/>
      <c r="B1012" s="35"/>
      <c r="C1012" s="183" t="s">
        <v>1675</v>
      </c>
      <c r="D1012" s="183" t="s">
        <v>143</v>
      </c>
      <c r="E1012" s="184" t="s">
        <v>1676</v>
      </c>
      <c r="F1012" s="185" t="s">
        <v>1677</v>
      </c>
      <c r="G1012" s="186" t="s">
        <v>166</v>
      </c>
      <c r="H1012" s="187">
        <v>29.96</v>
      </c>
      <c r="I1012" s="188"/>
      <c r="J1012" s="189">
        <f t="shared" si="100"/>
        <v>0</v>
      </c>
      <c r="K1012" s="190"/>
      <c r="L1012" s="39"/>
      <c r="M1012" s="191" t="s">
        <v>1</v>
      </c>
      <c r="N1012" s="192" t="s">
        <v>39</v>
      </c>
      <c r="O1012" s="71"/>
      <c r="P1012" s="193">
        <f t="shared" si="101"/>
        <v>0</v>
      </c>
      <c r="Q1012" s="193">
        <v>0</v>
      </c>
      <c r="R1012" s="193">
        <f t="shared" si="102"/>
        <v>0</v>
      </c>
      <c r="S1012" s="193">
        <v>0</v>
      </c>
      <c r="T1012" s="194">
        <f t="shared" si="103"/>
        <v>0</v>
      </c>
      <c r="U1012" s="34"/>
      <c r="V1012" s="34"/>
      <c r="W1012" s="34"/>
      <c r="X1012" s="34"/>
      <c r="Y1012" s="34"/>
      <c r="Z1012" s="34"/>
      <c r="AA1012" s="34"/>
      <c r="AB1012" s="34"/>
      <c r="AC1012" s="34"/>
      <c r="AD1012" s="34"/>
      <c r="AE1012" s="34"/>
      <c r="AR1012" s="195" t="s">
        <v>262</v>
      </c>
      <c r="AT1012" s="195" t="s">
        <v>143</v>
      </c>
      <c r="AU1012" s="195" t="s">
        <v>148</v>
      </c>
      <c r="AY1012" s="17" t="s">
        <v>140</v>
      </c>
      <c r="BE1012" s="196">
        <f t="shared" si="104"/>
        <v>0</v>
      </c>
      <c r="BF1012" s="196">
        <f t="shared" si="105"/>
        <v>0</v>
      </c>
      <c r="BG1012" s="196">
        <f t="shared" si="106"/>
        <v>0</v>
      </c>
      <c r="BH1012" s="196">
        <f t="shared" si="107"/>
        <v>0</v>
      </c>
      <c r="BI1012" s="196">
        <f t="shared" si="108"/>
        <v>0</v>
      </c>
      <c r="BJ1012" s="17" t="s">
        <v>148</v>
      </c>
      <c r="BK1012" s="196">
        <f t="shared" si="109"/>
        <v>0</v>
      </c>
      <c r="BL1012" s="17" t="s">
        <v>262</v>
      </c>
      <c r="BM1012" s="195" t="s">
        <v>1678</v>
      </c>
    </row>
    <row r="1013" spans="1:65" s="2" customFormat="1" ht="16.5" customHeight="1">
      <c r="A1013" s="34"/>
      <c r="B1013" s="35"/>
      <c r="C1013" s="183" t="s">
        <v>1679</v>
      </c>
      <c r="D1013" s="183" t="s">
        <v>143</v>
      </c>
      <c r="E1013" s="184" t="s">
        <v>1680</v>
      </c>
      <c r="F1013" s="185" t="s">
        <v>1681</v>
      </c>
      <c r="G1013" s="186" t="s">
        <v>166</v>
      </c>
      <c r="H1013" s="187">
        <v>29.96</v>
      </c>
      <c r="I1013" s="188"/>
      <c r="J1013" s="189">
        <f t="shared" si="100"/>
        <v>0</v>
      </c>
      <c r="K1013" s="190"/>
      <c r="L1013" s="39"/>
      <c r="M1013" s="191" t="s">
        <v>1</v>
      </c>
      <c r="N1013" s="192" t="s">
        <v>39</v>
      </c>
      <c r="O1013" s="71"/>
      <c r="P1013" s="193">
        <f t="shared" si="101"/>
        <v>0</v>
      </c>
      <c r="Q1013" s="193">
        <v>2.5999999999999998E-4</v>
      </c>
      <c r="R1013" s="193">
        <f t="shared" si="102"/>
        <v>7.7895999999999998E-3</v>
      </c>
      <c r="S1013" s="193">
        <v>0</v>
      </c>
      <c r="T1013" s="194">
        <f t="shared" si="103"/>
        <v>0</v>
      </c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R1013" s="195" t="s">
        <v>262</v>
      </c>
      <c r="AT1013" s="195" t="s">
        <v>143</v>
      </c>
      <c r="AU1013" s="195" t="s">
        <v>148</v>
      </c>
      <c r="AY1013" s="17" t="s">
        <v>140</v>
      </c>
      <c r="BE1013" s="196">
        <f t="shared" si="104"/>
        <v>0</v>
      </c>
      <c r="BF1013" s="196">
        <f t="shared" si="105"/>
        <v>0</v>
      </c>
      <c r="BG1013" s="196">
        <f t="shared" si="106"/>
        <v>0</v>
      </c>
      <c r="BH1013" s="196">
        <f t="shared" si="107"/>
        <v>0</v>
      </c>
      <c r="BI1013" s="196">
        <f t="shared" si="108"/>
        <v>0</v>
      </c>
      <c r="BJ1013" s="17" t="s">
        <v>148</v>
      </c>
      <c r="BK1013" s="196">
        <f t="shared" si="109"/>
        <v>0</v>
      </c>
      <c r="BL1013" s="17" t="s">
        <v>262</v>
      </c>
      <c r="BM1013" s="195" t="s">
        <v>1682</v>
      </c>
    </row>
    <row r="1014" spans="1:65" s="2" customFormat="1" ht="21.75" customHeight="1">
      <c r="A1014" s="34"/>
      <c r="B1014" s="35"/>
      <c r="C1014" s="183" t="s">
        <v>1683</v>
      </c>
      <c r="D1014" s="183" t="s">
        <v>143</v>
      </c>
      <c r="E1014" s="184" t="s">
        <v>1684</v>
      </c>
      <c r="F1014" s="185" t="s">
        <v>1685</v>
      </c>
      <c r="G1014" s="186" t="s">
        <v>166</v>
      </c>
      <c r="H1014" s="187">
        <v>29.96</v>
      </c>
      <c r="I1014" s="188"/>
      <c r="J1014" s="189">
        <f t="shared" si="100"/>
        <v>0</v>
      </c>
      <c r="K1014" s="190"/>
      <c r="L1014" s="39"/>
      <c r="M1014" s="191" t="s">
        <v>1</v>
      </c>
      <c r="N1014" s="192" t="s">
        <v>39</v>
      </c>
      <c r="O1014" s="71"/>
      <c r="P1014" s="193">
        <f t="shared" si="101"/>
        <v>0</v>
      </c>
      <c r="Q1014" s="193">
        <v>1.4999999999999999E-4</v>
      </c>
      <c r="R1014" s="193">
        <f t="shared" si="102"/>
        <v>4.4939999999999997E-3</v>
      </c>
      <c r="S1014" s="193">
        <v>0</v>
      </c>
      <c r="T1014" s="194">
        <f t="shared" si="103"/>
        <v>0</v>
      </c>
      <c r="U1014" s="34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R1014" s="195" t="s">
        <v>262</v>
      </c>
      <c r="AT1014" s="195" t="s">
        <v>143</v>
      </c>
      <c r="AU1014" s="195" t="s">
        <v>148</v>
      </c>
      <c r="AY1014" s="17" t="s">
        <v>140</v>
      </c>
      <c r="BE1014" s="196">
        <f t="shared" si="104"/>
        <v>0</v>
      </c>
      <c r="BF1014" s="196">
        <f t="shared" si="105"/>
        <v>0</v>
      </c>
      <c r="BG1014" s="196">
        <f t="shared" si="106"/>
        <v>0</v>
      </c>
      <c r="BH1014" s="196">
        <f t="shared" si="107"/>
        <v>0</v>
      </c>
      <c r="BI1014" s="196">
        <f t="shared" si="108"/>
        <v>0</v>
      </c>
      <c r="BJ1014" s="17" t="s">
        <v>148</v>
      </c>
      <c r="BK1014" s="196">
        <f t="shared" si="109"/>
        <v>0</v>
      </c>
      <c r="BL1014" s="17" t="s">
        <v>262</v>
      </c>
      <c r="BM1014" s="195" t="s">
        <v>1686</v>
      </c>
    </row>
    <row r="1015" spans="1:65" s="2" customFormat="1" ht="24.2" customHeight="1">
      <c r="A1015" s="34"/>
      <c r="B1015" s="35"/>
      <c r="C1015" s="183" t="s">
        <v>1687</v>
      </c>
      <c r="D1015" s="183" t="s">
        <v>143</v>
      </c>
      <c r="E1015" s="184" t="s">
        <v>1688</v>
      </c>
      <c r="F1015" s="185" t="s">
        <v>1689</v>
      </c>
      <c r="G1015" s="186" t="s">
        <v>166</v>
      </c>
      <c r="H1015" s="187">
        <v>29.96</v>
      </c>
      <c r="I1015" s="188"/>
      <c r="J1015" s="189">
        <f t="shared" si="100"/>
        <v>0</v>
      </c>
      <c r="K1015" s="190"/>
      <c r="L1015" s="39"/>
      <c r="M1015" s="191" t="s">
        <v>1</v>
      </c>
      <c r="N1015" s="192" t="s">
        <v>39</v>
      </c>
      <c r="O1015" s="71"/>
      <c r="P1015" s="193">
        <f t="shared" si="101"/>
        <v>0</v>
      </c>
      <c r="Q1015" s="193">
        <v>1.0000000000000001E-5</v>
      </c>
      <c r="R1015" s="193">
        <f t="shared" si="102"/>
        <v>2.9960000000000002E-4</v>
      </c>
      <c r="S1015" s="193">
        <v>0</v>
      </c>
      <c r="T1015" s="194">
        <f t="shared" si="103"/>
        <v>0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195" t="s">
        <v>262</v>
      </c>
      <c r="AT1015" s="195" t="s">
        <v>143</v>
      </c>
      <c r="AU1015" s="195" t="s">
        <v>148</v>
      </c>
      <c r="AY1015" s="17" t="s">
        <v>140</v>
      </c>
      <c r="BE1015" s="196">
        <f t="shared" si="104"/>
        <v>0</v>
      </c>
      <c r="BF1015" s="196">
        <f t="shared" si="105"/>
        <v>0</v>
      </c>
      <c r="BG1015" s="196">
        <f t="shared" si="106"/>
        <v>0</v>
      </c>
      <c r="BH1015" s="196">
        <f t="shared" si="107"/>
        <v>0</v>
      </c>
      <c r="BI1015" s="196">
        <f t="shared" si="108"/>
        <v>0</v>
      </c>
      <c r="BJ1015" s="17" t="s">
        <v>148</v>
      </c>
      <c r="BK1015" s="196">
        <f t="shared" si="109"/>
        <v>0</v>
      </c>
      <c r="BL1015" s="17" t="s">
        <v>262</v>
      </c>
      <c r="BM1015" s="195" t="s">
        <v>1690</v>
      </c>
    </row>
    <row r="1016" spans="1:65" s="2" customFormat="1" ht="21.75" customHeight="1">
      <c r="A1016" s="34"/>
      <c r="B1016" s="35"/>
      <c r="C1016" s="183" t="s">
        <v>1691</v>
      </c>
      <c r="D1016" s="183" t="s">
        <v>143</v>
      </c>
      <c r="E1016" s="184" t="s">
        <v>1692</v>
      </c>
      <c r="F1016" s="185" t="s">
        <v>1693</v>
      </c>
      <c r="G1016" s="186" t="s">
        <v>166</v>
      </c>
      <c r="H1016" s="187">
        <v>29.96</v>
      </c>
      <c r="I1016" s="188"/>
      <c r="J1016" s="189">
        <f t="shared" si="100"/>
        <v>0</v>
      </c>
      <c r="K1016" s="190"/>
      <c r="L1016" s="39"/>
      <c r="M1016" s="191" t="s">
        <v>1</v>
      </c>
      <c r="N1016" s="192" t="s">
        <v>39</v>
      </c>
      <c r="O1016" s="71"/>
      <c r="P1016" s="193">
        <f t="shared" si="101"/>
        <v>0</v>
      </c>
      <c r="Q1016" s="193">
        <v>5.0000000000000002E-5</v>
      </c>
      <c r="R1016" s="193">
        <f t="shared" si="102"/>
        <v>1.4980000000000002E-3</v>
      </c>
      <c r="S1016" s="193">
        <v>0</v>
      </c>
      <c r="T1016" s="194">
        <f t="shared" si="103"/>
        <v>0</v>
      </c>
      <c r="U1016" s="34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R1016" s="195" t="s">
        <v>262</v>
      </c>
      <c r="AT1016" s="195" t="s">
        <v>143</v>
      </c>
      <c r="AU1016" s="195" t="s">
        <v>148</v>
      </c>
      <c r="AY1016" s="17" t="s">
        <v>140</v>
      </c>
      <c r="BE1016" s="196">
        <f t="shared" si="104"/>
        <v>0</v>
      </c>
      <c r="BF1016" s="196">
        <f t="shared" si="105"/>
        <v>0</v>
      </c>
      <c r="BG1016" s="196">
        <f t="shared" si="106"/>
        <v>0</v>
      </c>
      <c r="BH1016" s="196">
        <f t="shared" si="107"/>
        <v>0</v>
      </c>
      <c r="BI1016" s="196">
        <f t="shared" si="108"/>
        <v>0</v>
      </c>
      <c r="BJ1016" s="17" t="s">
        <v>148</v>
      </c>
      <c r="BK1016" s="196">
        <f t="shared" si="109"/>
        <v>0</v>
      </c>
      <c r="BL1016" s="17" t="s">
        <v>262</v>
      </c>
      <c r="BM1016" s="195" t="s">
        <v>1694</v>
      </c>
    </row>
    <row r="1017" spans="1:65" s="2" customFormat="1" ht="33" customHeight="1">
      <c r="A1017" s="34"/>
      <c r="B1017" s="35"/>
      <c r="C1017" s="183" t="s">
        <v>1695</v>
      </c>
      <c r="D1017" s="183" t="s">
        <v>143</v>
      </c>
      <c r="E1017" s="184" t="s">
        <v>1696</v>
      </c>
      <c r="F1017" s="185" t="s">
        <v>1697</v>
      </c>
      <c r="G1017" s="186" t="s">
        <v>146</v>
      </c>
      <c r="H1017" s="187">
        <v>0.03</v>
      </c>
      <c r="I1017" s="188"/>
      <c r="J1017" s="189">
        <f t="shared" si="100"/>
        <v>0</v>
      </c>
      <c r="K1017" s="190"/>
      <c r="L1017" s="39"/>
      <c r="M1017" s="191" t="s">
        <v>1</v>
      </c>
      <c r="N1017" s="192" t="s">
        <v>39</v>
      </c>
      <c r="O1017" s="71"/>
      <c r="P1017" s="193">
        <f t="shared" si="101"/>
        <v>0</v>
      </c>
      <c r="Q1017" s="193">
        <v>0</v>
      </c>
      <c r="R1017" s="193">
        <f t="shared" si="102"/>
        <v>0</v>
      </c>
      <c r="S1017" s="193">
        <v>0</v>
      </c>
      <c r="T1017" s="194">
        <f t="shared" si="103"/>
        <v>0</v>
      </c>
      <c r="U1017" s="34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R1017" s="195" t="s">
        <v>262</v>
      </c>
      <c r="AT1017" s="195" t="s">
        <v>143</v>
      </c>
      <c r="AU1017" s="195" t="s">
        <v>148</v>
      </c>
      <c r="AY1017" s="17" t="s">
        <v>140</v>
      </c>
      <c r="BE1017" s="196">
        <f t="shared" si="104"/>
        <v>0</v>
      </c>
      <c r="BF1017" s="196">
        <f t="shared" si="105"/>
        <v>0</v>
      </c>
      <c r="BG1017" s="196">
        <f t="shared" si="106"/>
        <v>0</v>
      </c>
      <c r="BH1017" s="196">
        <f t="shared" si="107"/>
        <v>0</v>
      </c>
      <c r="BI1017" s="196">
        <f t="shared" si="108"/>
        <v>0</v>
      </c>
      <c r="BJ1017" s="17" t="s">
        <v>148</v>
      </c>
      <c r="BK1017" s="196">
        <f t="shared" si="109"/>
        <v>0</v>
      </c>
      <c r="BL1017" s="17" t="s">
        <v>262</v>
      </c>
      <c r="BM1017" s="195" t="s">
        <v>1698</v>
      </c>
    </row>
    <row r="1018" spans="1:65" s="2" customFormat="1" ht="24.2" customHeight="1">
      <c r="A1018" s="34"/>
      <c r="B1018" s="35"/>
      <c r="C1018" s="183" t="s">
        <v>1699</v>
      </c>
      <c r="D1018" s="183" t="s">
        <v>143</v>
      </c>
      <c r="E1018" s="184" t="s">
        <v>1700</v>
      </c>
      <c r="F1018" s="185" t="s">
        <v>1701</v>
      </c>
      <c r="G1018" s="186" t="s">
        <v>146</v>
      </c>
      <c r="H1018" s="187">
        <v>0.03</v>
      </c>
      <c r="I1018" s="188"/>
      <c r="J1018" s="189">
        <f t="shared" si="100"/>
        <v>0</v>
      </c>
      <c r="K1018" s="190"/>
      <c r="L1018" s="39"/>
      <c r="M1018" s="191" t="s">
        <v>1</v>
      </c>
      <c r="N1018" s="192" t="s">
        <v>39</v>
      </c>
      <c r="O1018" s="71"/>
      <c r="P1018" s="193">
        <f t="shared" si="101"/>
        <v>0</v>
      </c>
      <c r="Q1018" s="193">
        <v>0</v>
      </c>
      <c r="R1018" s="193">
        <f t="shared" si="102"/>
        <v>0</v>
      </c>
      <c r="S1018" s="193">
        <v>0</v>
      </c>
      <c r="T1018" s="194">
        <f t="shared" si="103"/>
        <v>0</v>
      </c>
      <c r="U1018" s="34"/>
      <c r="V1018" s="34"/>
      <c r="W1018" s="34"/>
      <c r="X1018" s="34"/>
      <c r="Y1018" s="34"/>
      <c r="Z1018" s="34"/>
      <c r="AA1018" s="34"/>
      <c r="AB1018" s="34"/>
      <c r="AC1018" s="34"/>
      <c r="AD1018" s="34"/>
      <c r="AE1018" s="34"/>
      <c r="AR1018" s="195" t="s">
        <v>262</v>
      </c>
      <c r="AT1018" s="195" t="s">
        <v>143</v>
      </c>
      <c r="AU1018" s="195" t="s">
        <v>148</v>
      </c>
      <c r="AY1018" s="17" t="s">
        <v>140</v>
      </c>
      <c r="BE1018" s="196">
        <f t="shared" si="104"/>
        <v>0</v>
      </c>
      <c r="BF1018" s="196">
        <f t="shared" si="105"/>
        <v>0</v>
      </c>
      <c r="BG1018" s="196">
        <f t="shared" si="106"/>
        <v>0</v>
      </c>
      <c r="BH1018" s="196">
        <f t="shared" si="107"/>
        <v>0</v>
      </c>
      <c r="BI1018" s="196">
        <f t="shared" si="108"/>
        <v>0</v>
      </c>
      <c r="BJ1018" s="17" t="s">
        <v>148</v>
      </c>
      <c r="BK1018" s="196">
        <f t="shared" si="109"/>
        <v>0</v>
      </c>
      <c r="BL1018" s="17" t="s">
        <v>262</v>
      </c>
      <c r="BM1018" s="195" t="s">
        <v>1702</v>
      </c>
    </row>
    <row r="1019" spans="1:65" s="12" customFormat="1" ht="22.9" customHeight="1">
      <c r="B1019" s="167"/>
      <c r="C1019" s="168"/>
      <c r="D1019" s="169" t="s">
        <v>72</v>
      </c>
      <c r="E1019" s="181" t="s">
        <v>1703</v>
      </c>
      <c r="F1019" s="181" t="s">
        <v>1704</v>
      </c>
      <c r="G1019" s="168"/>
      <c r="H1019" s="168"/>
      <c r="I1019" s="171"/>
      <c r="J1019" s="182">
        <f>BK1019</f>
        <v>0</v>
      </c>
      <c r="K1019" s="168"/>
      <c r="L1019" s="173"/>
      <c r="M1019" s="174"/>
      <c r="N1019" s="175"/>
      <c r="O1019" s="175"/>
      <c r="P1019" s="176">
        <f>SUM(P1020:P1055)</f>
        <v>0</v>
      </c>
      <c r="Q1019" s="175"/>
      <c r="R1019" s="176">
        <f>SUM(R1020:R1055)</f>
        <v>0.21589435000000001</v>
      </c>
      <c r="S1019" s="175"/>
      <c r="T1019" s="177">
        <f>SUM(T1020:T1055)</f>
        <v>7.3395000000000002E-2</v>
      </c>
      <c r="AR1019" s="178" t="s">
        <v>148</v>
      </c>
      <c r="AT1019" s="179" t="s">
        <v>72</v>
      </c>
      <c r="AU1019" s="179" t="s">
        <v>81</v>
      </c>
      <c r="AY1019" s="178" t="s">
        <v>140</v>
      </c>
      <c r="BK1019" s="180">
        <f>SUM(BK1020:BK1055)</f>
        <v>0</v>
      </c>
    </row>
    <row r="1020" spans="1:65" s="2" customFormat="1" ht="24.2" customHeight="1">
      <c r="A1020" s="34"/>
      <c r="B1020" s="35"/>
      <c r="C1020" s="183" t="s">
        <v>1705</v>
      </c>
      <c r="D1020" s="183" t="s">
        <v>143</v>
      </c>
      <c r="E1020" s="184" t="s">
        <v>1706</v>
      </c>
      <c r="F1020" s="185" t="s">
        <v>1707</v>
      </c>
      <c r="G1020" s="186" t="s">
        <v>166</v>
      </c>
      <c r="H1020" s="187">
        <v>26.87</v>
      </c>
      <c r="I1020" s="188"/>
      <c r="J1020" s="189">
        <f>ROUND(I1020*H1020,2)</f>
        <v>0</v>
      </c>
      <c r="K1020" s="190"/>
      <c r="L1020" s="39"/>
      <c r="M1020" s="191" t="s">
        <v>1</v>
      </c>
      <c r="N1020" s="192" t="s">
        <v>39</v>
      </c>
      <c r="O1020" s="71"/>
      <c r="P1020" s="193">
        <f>O1020*H1020</f>
        <v>0</v>
      </c>
      <c r="Q1020" s="193">
        <v>0</v>
      </c>
      <c r="R1020" s="193">
        <f>Q1020*H1020</f>
        <v>0</v>
      </c>
      <c r="S1020" s="193">
        <v>0</v>
      </c>
      <c r="T1020" s="194">
        <f>S1020*H1020</f>
        <v>0</v>
      </c>
      <c r="U1020" s="34"/>
      <c r="V1020" s="34"/>
      <c r="W1020" s="34"/>
      <c r="X1020" s="34"/>
      <c r="Y1020" s="34"/>
      <c r="Z1020" s="34"/>
      <c r="AA1020" s="34"/>
      <c r="AB1020" s="34"/>
      <c r="AC1020" s="34"/>
      <c r="AD1020" s="34"/>
      <c r="AE1020" s="34"/>
      <c r="AR1020" s="195" t="s">
        <v>262</v>
      </c>
      <c r="AT1020" s="195" t="s">
        <v>143</v>
      </c>
      <c r="AU1020" s="195" t="s">
        <v>148</v>
      </c>
      <c r="AY1020" s="17" t="s">
        <v>140</v>
      </c>
      <c r="BE1020" s="196">
        <f>IF(N1020="základní",J1020,0)</f>
        <v>0</v>
      </c>
      <c r="BF1020" s="196">
        <f>IF(N1020="snížená",J1020,0)</f>
        <v>0</v>
      </c>
      <c r="BG1020" s="196">
        <f>IF(N1020="zákl. přenesená",J1020,0)</f>
        <v>0</v>
      </c>
      <c r="BH1020" s="196">
        <f>IF(N1020="sníž. přenesená",J1020,0)</f>
        <v>0</v>
      </c>
      <c r="BI1020" s="196">
        <f>IF(N1020="nulová",J1020,0)</f>
        <v>0</v>
      </c>
      <c r="BJ1020" s="17" t="s">
        <v>148</v>
      </c>
      <c r="BK1020" s="196">
        <f>ROUND(I1020*H1020,2)</f>
        <v>0</v>
      </c>
      <c r="BL1020" s="17" t="s">
        <v>262</v>
      </c>
      <c r="BM1020" s="195" t="s">
        <v>1708</v>
      </c>
    </row>
    <row r="1021" spans="1:65" s="2" customFormat="1" ht="24.2" customHeight="1">
      <c r="A1021" s="34"/>
      <c r="B1021" s="35"/>
      <c r="C1021" s="183" t="s">
        <v>1709</v>
      </c>
      <c r="D1021" s="183" t="s">
        <v>143</v>
      </c>
      <c r="E1021" s="184" t="s">
        <v>1710</v>
      </c>
      <c r="F1021" s="185" t="s">
        <v>1711</v>
      </c>
      <c r="G1021" s="186" t="s">
        <v>166</v>
      </c>
      <c r="H1021" s="187">
        <v>14.43</v>
      </c>
      <c r="I1021" s="188"/>
      <c r="J1021" s="189">
        <f>ROUND(I1021*H1021,2)</f>
        <v>0</v>
      </c>
      <c r="K1021" s="190"/>
      <c r="L1021" s="39"/>
      <c r="M1021" s="191" t="s">
        <v>1</v>
      </c>
      <c r="N1021" s="192" t="s">
        <v>39</v>
      </c>
      <c r="O1021" s="71"/>
      <c r="P1021" s="193">
        <f>O1021*H1021</f>
        <v>0</v>
      </c>
      <c r="Q1021" s="193">
        <v>0</v>
      </c>
      <c r="R1021" s="193">
        <f>Q1021*H1021</f>
        <v>0</v>
      </c>
      <c r="S1021" s="193">
        <v>0</v>
      </c>
      <c r="T1021" s="194">
        <f>S1021*H1021</f>
        <v>0</v>
      </c>
      <c r="U1021" s="34"/>
      <c r="V1021" s="34"/>
      <c r="W1021" s="34"/>
      <c r="X1021" s="34"/>
      <c r="Y1021" s="34"/>
      <c r="Z1021" s="34"/>
      <c r="AA1021" s="34"/>
      <c r="AB1021" s="34"/>
      <c r="AC1021" s="34"/>
      <c r="AD1021" s="34"/>
      <c r="AE1021" s="34"/>
      <c r="AR1021" s="195" t="s">
        <v>262</v>
      </c>
      <c r="AT1021" s="195" t="s">
        <v>143</v>
      </c>
      <c r="AU1021" s="195" t="s">
        <v>148</v>
      </c>
      <c r="AY1021" s="17" t="s">
        <v>140</v>
      </c>
      <c r="BE1021" s="196">
        <f>IF(N1021="základní",J1021,0)</f>
        <v>0</v>
      </c>
      <c r="BF1021" s="196">
        <f>IF(N1021="snížená",J1021,0)</f>
        <v>0</v>
      </c>
      <c r="BG1021" s="196">
        <f>IF(N1021="zákl. přenesená",J1021,0)</f>
        <v>0</v>
      </c>
      <c r="BH1021" s="196">
        <f>IF(N1021="sníž. přenesená",J1021,0)</f>
        <v>0</v>
      </c>
      <c r="BI1021" s="196">
        <f>IF(N1021="nulová",J1021,0)</f>
        <v>0</v>
      </c>
      <c r="BJ1021" s="17" t="s">
        <v>148</v>
      </c>
      <c r="BK1021" s="196">
        <f>ROUND(I1021*H1021,2)</f>
        <v>0</v>
      </c>
      <c r="BL1021" s="17" t="s">
        <v>262</v>
      </c>
      <c r="BM1021" s="195" t="s">
        <v>1712</v>
      </c>
    </row>
    <row r="1022" spans="1:65" s="13" customFormat="1" ht="11.25">
      <c r="B1022" s="197"/>
      <c r="C1022" s="198"/>
      <c r="D1022" s="199" t="s">
        <v>150</v>
      </c>
      <c r="E1022" s="200" t="s">
        <v>1</v>
      </c>
      <c r="F1022" s="201" t="s">
        <v>1713</v>
      </c>
      <c r="G1022" s="198"/>
      <c r="H1022" s="200" t="s">
        <v>1</v>
      </c>
      <c r="I1022" s="202"/>
      <c r="J1022" s="198"/>
      <c r="K1022" s="198"/>
      <c r="L1022" s="203"/>
      <c r="M1022" s="204"/>
      <c r="N1022" s="205"/>
      <c r="O1022" s="205"/>
      <c r="P1022" s="205"/>
      <c r="Q1022" s="205"/>
      <c r="R1022" s="205"/>
      <c r="S1022" s="205"/>
      <c r="T1022" s="206"/>
      <c r="AT1022" s="207" t="s">
        <v>150</v>
      </c>
      <c r="AU1022" s="207" t="s">
        <v>148</v>
      </c>
      <c r="AV1022" s="13" t="s">
        <v>81</v>
      </c>
      <c r="AW1022" s="13" t="s">
        <v>31</v>
      </c>
      <c r="AX1022" s="13" t="s">
        <v>73</v>
      </c>
      <c r="AY1022" s="207" t="s">
        <v>140</v>
      </c>
    </row>
    <row r="1023" spans="1:65" s="14" customFormat="1" ht="11.25">
      <c r="B1023" s="208"/>
      <c r="C1023" s="209"/>
      <c r="D1023" s="199" t="s">
        <v>150</v>
      </c>
      <c r="E1023" s="210" t="s">
        <v>1</v>
      </c>
      <c r="F1023" s="211" t="s">
        <v>1714</v>
      </c>
      <c r="G1023" s="209"/>
      <c r="H1023" s="212">
        <v>14.43</v>
      </c>
      <c r="I1023" s="213"/>
      <c r="J1023" s="209"/>
      <c r="K1023" s="209"/>
      <c r="L1023" s="214"/>
      <c r="M1023" s="215"/>
      <c r="N1023" s="216"/>
      <c r="O1023" s="216"/>
      <c r="P1023" s="216"/>
      <c r="Q1023" s="216"/>
      <c r="R1023" s="216"/>
      <c r="S1023" s="216"/>
      <c r="T1023" s="217"/>
      <c r="AT1023" s="218" t="s">
        <v>150</v>
      </c>
      <c r="AU1023" s="218" t="s">
        <v>148</v>
      </c>
      <c r="AV1023" s="14" t="s">
        <v>148</v>
      </c>
      <c r="AW1023" s="14" t="s">
        <v>31</v>
      </c>
      <c r="AX1023" s="14" t="s">
        <v>81</v>
      </c>
      <c r="AY1023" s="218" t="s">
        <v>140</v>
      </c>
    </row>
    <row r="1024" spans="1:65" s="2" customFormat="1" ht="16.5" customHeight="1">
      <c r="A1024" s="34"/>
      <c r="B1024" s="35"/>
      <c r="C1024" s="183" t="s">
        <v>1715</v>
      </c>
      <c r="D1024" s="183" t="s">
        <v>143</v>
      </c>
      <c r="E1024" s="184" t="s">
        <v>1716</v>
      </c>
      <c r="F1024" s="185" t="s">
        <v>1717</v>
      </c>
      <c r="G1024" s="186" t="s">
        <v>166</v>
      </c>
      <c r="H1024" s="187">
        <v>26.87</v>
      </c>
      <c r="I1024" s="188"/>
      <c r="J1024" s="189">
        <f>ROUND(I1024*H1024,2)</f>
        <v>0</v>
      </c>
      <c r="K1024" s="190"/>
      <c r="L1024" s="39"/>
      <c r="M1024" s="191" t="s">
        <v>1</v>
      </c>
      <c r="N1024" s="192" t="s">
        <v>39</v>
      </c>
      <c r="O1024" s="71"/>
      <c r="P1024" s="193">
        <f>O1024*H1024</f>
        <v>0</v>
      </c>
      <c r="Q1024" s="193">
        <v>0</v>
      </c>
      <c r="R1024" s="193">
        <f>Q1024*H1024</f>
        <v>0</v>
      </c>
      <c r="S1024" s="193">
        <v>0</v>
      </c>
      <c r="T1024" s="194">
        <f>S1024*H1024</f>
        <v>0</v>
      </c>
      <c r="U1024" s="34"/>
      <c r="V1024" s="34"/>
      <c r="W1024" s="34"/>
      <c r="X1024" s="34"/>
      <c r="Y1024" s="34"/>
      <c r="Z1024" s="34"/>
      <c r="AA1024" s="34"/>
      <c r="AB1024" s="34"/>
      <c r="AC1024" s="34"/>
      <c r="AD1024" s="34"/>
      <c r="AE1024" s="34"/>
      <c r="AR1024" s="195" t="s">
        <v>262</v>
      </c>
      <c r="AT1024" s="195" t="s">
        <v>143</v>
      </c>
      <c r="AU1024" s="195" t="s">
        <v>148</v>
      </c>
      <c r="AY1024" s="17" t="s">
        <v>140</v>
      </c>
      <c r="BE1024" s="196">
        <f>IF(N1024="základní",J1024,0)</f>
        <v>0</v>
      </c>
      <c r="BF1024" s="196">
        <f>IF(N1024="snížená",J1024,0)</f>
        <v>0</v>
      </c>
      <c r="BG1024" s="196">
        <f>IF(N1024="zákl. přenesená",J1024,0)</f>
        <v>0</v>
      </c>
      <c r="BH1024" s="196">
        <f>IF(N1024="sníž. přenesená",J1024,0)</f>
        <v>0</v>
      </c>
      <c r="BI1024" s="196">
        <f>IF(N1024="nulová",J1024,0)</f>
        <v>0</v>
      </c>
      <c r="BJ1024" s="17" t="s">
        <v>148</v>
      </c>
      <c r="BK1024" s="196">
        <f>ROUND(I1024*H1024,2)</f>
        <v>0</v>
      </c>
      <c r="BL1024" s="17" t="s">
        <v>262</v>
      </c>
      <c r="BM1024" s="195" t="s">
        <v>1718</v>
      </c>
    </row>
    <row r="1025" spans="1:65" s="2" customFormat="1" ht="24.2" customHeight="1">
      <c r="A1025" s="34"/>
      <c r="B1025" s="35"/>
      <c r="C1025" s="183" t="s">
        <v>1719</v>
      </c>
      <c r="D1025" s="183" t="s">
        <v>143</v>
      </c>
      <c r="E1025" s="184" t="s">
        <v>1720</v>
      </c>
      <c r="F1025" s="185" t="s">
        <v>1721</v>
      </c>
      <c r="G1025" s="186" t="s">
        <v>166</v>
      </c>
      <c r="H1025" s="187">
        <v>26.87</v>
      </c>
      <c r="I1025" s="188"/>
      <c r="J1025" s="189">
        <f>ROUND(I1025*H1025,2)</f>
        <v>0</v>
      </c>
      <c r="K1025" s="190"/>
      <c r="L1025" s="39"/>
      <c r="M1025" s="191" t="s">
        <v>1</v>
      </c>
      <c r="N1025" s="192" t="s">
        <v>39</v>
      </c>
      <c r="O1025" s="71"/>
      <c r="P1025" s="193">
        <f>O1025*H1025</f>
        <v>0</v>
      </c>
      <c r="Q1025" s="193">
        <v>2.0000000000000001E-4</v>
      </c>
      <c r="R1025" s="193">
        <f>Q1025*H1025</f>
        <v>5.3740000000000003E-3</v>
      </c>
      <c r="S1025" s="193">
        <v>0</v>
      </c>
      <c r="T1025" s="194">
        <f>S1025*H1025</f>
        <v>0</v>
      </c>
      <c r="U1025" s="34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R1025" s="195" t="s">
        <v>262</v>
      </c>
      <c r="AT1025" s="195" t="s">
        <v>143</v>
      </c>
      <c r="AU1025" s="195" t="s">
        <v>148</v>
      </c>
      <c r="AY1025" s="17" t="s">
        <v>140</v>
      </c>
      <c r="BE1025" s="196">
        <f>IF(N1025="základní",J1025,0)</f>
        <v>0</v>
      </c>
      <c r="BF1025" s="196">
        <f>IF(N1025="snížená",J1025,0)</f>
        <v>0</v>
      </c>
      <c r="BG1025" s="196">
        <f>IF(N1025="zákl. přenesená",J1025,0)</f>
        <v>0</v>
      </c>
      <c r="BH1025" s="196">
        <f>IF(N1025="sníž. přenesená",J1025,0)</f>
        <v>0</v>
      </c>
      <c r="BI1025" s="196">
        <f>IF(N1025="nulová",J1025,0)</f>
        <v>0</v>
      </c>
      <c r="BJ1025" s="17" t="s">
        <v>148</v>
      </c>
      <c r="BK1025" s="196">
        <f>ROUND(I1025*H1025,2)</f>
        <v>0</v>
      </c>
      <c r="BL1025" s="17" t="s">
        <v>262</v>
      </c>
      <c r="BM1025" s="195" t="s">
        <v>1722</v>
      </c>
    </row>
    <row r="1026" spans="1:65" s="2" customFormat="1" ht="33" customHeight="1">
      <c r="A1026" s="34"/>
      <c r="B1026" s="35"/>
      <c r="C1026" s="183" t="s">
        <v>1723</v>
      </c>
      <c r="D1026" s="183" t="s">
        <v>143</v>
      </c>
      <c r="E1026" s="184" t="s">
        <v>1724</v>
      </c>
      <c r="F1026" s="185" t="s">
        <v>1725</v>
      </c>
      <c r="G1026" s="186" t="s">
        <v>166</v>
      </c>
      <c r="H1026" s="187">
        <v>26.87</v>
      </c>
      <c r="I1026" s="188"/>
      <c r="J1026" s="189">
        <f>ROUND(I1026*H1026,2)</f>
        <v>0</v>
      </c>
      <c r="K1026" s="190"/>
      <c r="L1026" s="39"/>
      <c r="M1026" s="191" t="s">
        <v>1</v>
      </c>
      <c r="N1026" s="192" t="s">
        <v>39</v>
      </c>
      <c r="O1026" s="71"/>
      <c r="P1026" s="193">
        <f>O1026*H1026</f>
        <v>0</v>
      </c>
      <c r="Q1026" s="193">
        <v>4.4999999999999997E-3</v>
      </c>
      <c r="R1026" s="193">
        <f>Q1026*H1026</f>
        <v>0.12091499999999999</v>
      </c>
      <c r="S1026" s="193">
        <v>0</v>
      </c>
      <c r="T1026" s="194">
        <f>S1026*H1026</f>
        <v>0</v>
      </c>
      <c r="U1026" s="34"/>
      <c r="V1026" s="34"/>
      <c r="W1026" s="34"/>
      <c r="X1026" s="34"/>
      <c r="Y1026" s="34"/>
      <c r="Z1026" s="34"/>
      <c r="AA1026" s="34"/>
      <c r="AB1026" s="34"/>
      <c r="AC1026" s="34"/>
      <c r="AD1026" s="34"/>
      <c r="AE1026" s="34"/>
      <c r="AR1026" s="195" t="s">
        <v>262</v>
      </c>
      <c r="AT1026" s="195" t="s">
        <v>143</v>
      </c>
      <c r="AU1026" s="195" t="s">
        <v>148</v>
      </c>
      <c r="AY1026" s="17" t="s">
        <v>140</v>
      </c>
      <c r="BE1026" s="196">
        <f>IF(N1026="základní",J1026,0)</f>
        <v>0</v>
      </c>
      <c r="BF1026" s="196">
        <f>IF(N1026="snížená",J1026,0)</f>
        <v>0</v>
      </c>
      <c r="BG1026" s="196">
        <f>IF(N1026="zákl. přenesená",J1026,0)</f>
        <v>0</v>
      </c>
      <c r="BH1026" s="196">
        <f>IF(N1026="sníž. přenesená",J1026,0)</f>
        <v>0</v>
      </c>
      <c r="BI1026" s="196">
        <f>IF(N1026="nulová",J1026,0)</f>
        <v>0</v>
      </c>
      <c r="BJ1026" s="17" t="s">
        <v>148</v>
      </c>
      <c r="BK1026" s="196">
        <f>ROUND(I1026*H1026,2)</f>
        <v>0</v>
      </c>
      <c r="BL1026" s="17" t="s">
        <v>262</v>
      </c>
      <c r="BM1026" s="195" t="s">
        <v>1726</v>
      </c>
    </row>
    <row r="1027" spans="1:65" s="2" customFormat="1" ht="24.2" customHeight="1">
      <c r="A1027" s="34"/>
      <c r="B1027" s="35"/>
      <c r="C1027" s="183" t="s">
        <v>1727</v>
      </c>
      <c r="D1027" s="183" t="s">
        <v>143</v>
      </c>
      <c r="E1027" s="184" t="s">
        <v>1728</v>
      </c>
      <c r="F1027" s="185" t="s">
        <v>1729</v>
      </c>
      <c r="G1027" s="186" t="s">
        <v>166</v>
      </c>
      <c r="H1027" s="187">
        <v>14.43</v>
      </c>
      <c r="I1027" s="188"/>
      <c r="J1027" s="189">
        <f>ROUND(I1027*H1027,2)</f>
        <v>0</v>
      </c>
      <c r="K1027" s="190"/>
      <c r="L1027" s="39"/>
      <c r="M1027" s="191" t="s">
        <v>1</v>
      </c>
      <c r="N1027" s="192" t="s">
        <v>39</v>
      </c>
      <c r="O1027" s="71"/>
      <c r="P1027" s="193">
        <f>O1027*H1027</f>
        <v>0</v>
      </c>
      <c r="Q1027" s="193">
        <v>0</v>
      </c>
      <c r="R1027" s="193">
        <f>Q1027*H1027</f>
        <v>0</v>
      </c>
      <c r="S1027" s="193">
        <v>2.5000000000000001E-3</v>
      </c>
      <c r="T1027" s="194">
        <f>S1027*H1027</f>
        <v>3.6075000000000003E-2</v>
      </c>
      <c r="U1027" s="34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R1027" s="195" t="s">
        <v>262</v>
      </c>
      <c r="AT1027" s="195" t="s">
        <v>143</v>
      </c>
      <c r="AU1027" s="195" t="s">
        <v>148</v>
      </c>
      <c r="AY1027" s="17" t="s">
        <v>140</v>
      </c>
      <c r="BE1027" s="196">
        <f>IF(N1027="základní",J1027,0)</f>
        <v>0</v>
      </c>
      <c r="BF1027" s="196">
        <f>IF(N1027="snížená",J1027,0)</f>
        <v>0</v>
      </c>
      <c r="BG1027" s="196">
        <f>IF(N1027="zákl. přenesená",J1027,0)</f>
        <v>0</v>
      </c>
      <c r="BH1027" s="196">
        <f>IF(N1027="sníž. přenesená",J1027,0)</f>
        <v>0</v>
      </c>
      <c r="BI1027" s="196">
        <f>IF(N1027="nulová",J1027,0)</f>
        <v>0</v>
      </c>
      <c r="BJ1027" s="17" t="s">
        <v>148</v>
      </c>
      <c r="BK1027" s="196">
        <f>ROUND(I1027*H1027,2)</f>
        <v>0</v>
      </c>
      <c r="BL1027" s="17" t="s">
        <v>262</v>
      </c>
      <c r="BM1027" s="195" t="s">
        <v>1730</v>
      </c>
    </row>
    <row r="1028" spans="1:65" s="13" customFormat="1" ht="11.25">
      <c r="B1028" s="197"/>
      <c r="C1028" s="198"/>
      <c r="D1028" s="199" t="s">
        <v>150</v>
      </c>
      <c r="E1028" s="200" t="s">
        <v>1</v>
      </c>
      <c r="F1028" s="201" t="s">
        <v>1731</v>
      </c>
      <c r="G1028" s="198"/>
      <c r="H1028" s="200" t="s">
        <v>1</v>
      </c>
      <c r="I1028" s="202"/>
      <c r="J1028" s="198"/>
      <c r="K1028" s="198"/>
      <c r="L1028" s="203"/>
      <c r="M1028" s="204"/>
      <c r="N1028" s="205"/>
      <c r="O1028" s="205"/>
      <c r="P1028" s="205"/>
      <c r="Q1028" s="205"/>
      <c r="R1028" s="205"/>
      <c r="S1028" s="205"/>
      <c r="T1028" s="206"/>
      <c r="AT1028" s="207" t="s">
        <v>150</v>
      </c>
      <c r="AU1028" s="207" t="s">
        <v>148</v>
      </c>
      <c r="AV1028" s="13" t="s">
        <v>81</v>
      </c>
      <c r="AW1028" s="13" t="s">
        <v>31</v>
      </c>
      <c r="AX1028" s="13" t="s">
        <v>73</v>
      </c>
      <c r="AY1028" s="207" t="s">
        <v>140</v>
      </c>
    </row>
    <row r="1029" spans="1:65" s="14" customFormat="1" ht="11.25">
      <c r="B1029" s="208"/>
      <c r="C1029" s="209"/>
      <c r="D1029" s="199" t="s">
        <v>150</v>
      </c>
      <c r="E1029" s="210" t="s">
        <v>1</v>
      </c>
      <c r="F1029" s="211" t="s">
        <v>1714</v>
      </c>
      <c r="G1029" s="209"/>
      <c r="H1029" s="212">
        <v>14.43</v>
      </c>
      <c r="I1029" s="213"/>
      <c r="J1029" s="209"/>
      <c r="K1029" s="209"/>
      <c r="L1029" s="214"/>
      <c r="M1029" s="215"/>
      <c r="N1029" s="216"/>
      <c r="O1029" s="216"/>
      <c r="P1029" s="216"/>
      <c r="Q1029" s="216"/>
      <c r="R1029" s="216"/>
      <c r="S1029" s="216"/>
      <c r="T1029" s="217"/>
      <c r="AT1029" s="218" t="s">
        <v>150</v>
      </c>
      <c r="AU1029" s="218" t="s">
        <v>148</v>
      </c>
      <c r="AV1029" s="14" t="s">
        <v>148</v>
      </c>
      <c r="AW1029" s="14" t="s">
        <v>31</v>
      </c>
      <c r="AX1029" s="14" t="s">
        <v>81</v>
      </c>
      <c r="AY1029" s="218" t="s">
        <v>140</v>
      </c>
    </row>
    <row r="1030" spans="1:65" s="2" customFormat="1" ht="24.2" customHeight="1">
      <c r="A1030" s="34"/>
      <c r="B1030" s="35"/>
      <c r="C1030" s="183" t="s">
        <v>1732</v>
      </c>
      <c r="D1030" s="183" t="s">
        <v>143</v>
      </c>
      <c r="E1030" s="184" t="s">
        <v>1733</v>
      </c>
      <c r="F1030" s="185" t="s">
        <v>1734</v>
      </c>
      <c r="G1030" s="186" t="s">
        <v>166</v>
      </c>
      <c r="H1030" s="187">
        <v>12.44</v>
      </c>
      <c r="I1030" s="188"/>
      <c r="J1030" s="189">
        <f>ROUND(I1030*H1030,2)</f>
        <v>0</v>
      </c>
      <c r="K1030" s="190"/>
      <c r="L1030" s="39"/>
      <c r="M1030" s="191" t="s">
        <v>1</v>
      </c>
      <c r="N1030" s="192" t="s">
        <v>39</v>
      </c>
      <c r="O1030" s="71"/>
      <c r="P1030" s="193">
        <f>O1030*H1030</f>
        <v>0</v>
      </c>
      <c r="Q1030" s="193">
        <v>0</v>
      </c>
      <c r="R1030" s="193">
        <f>Q1030*H1030</f>
        <v>0</v>
      </c>
      <c r="S1030" s="193">
        <v>3.0000000000000001E-3</v>
      </c>
      <c r="T1030" s="194">
        <f>S1030*H1030</f>
        <v>3.7319999999999999E-2</v>
      </c>
      <c r="U1030" s="34"/>
      <c r="V1030" s="34"/>
      <c r="W1030" s="34"/>
      <c r="X1030" s="34"/>
      <c r="Y1030" s="34"/>
      <c r="Z1030" s="34"/>
      <c r="AA1030" s="34"/>
      <c r="AB1030" s="34"/>
      <c r="AC1030" s="34"/>
      <c r="AD1030" s="34"/>
      <c r="AE1030" s="34"/>
      <c r="AR1030" s="195" t="s">
        <v>262</v>
      </c>
      <c r="AT1030" s="195" t="s">
        <v>143</v>
      </c>
      <c r="AU1030" s="195" t="s">
        <v>148</v>
      </c>
      <c r="AY1030" s="17" t="s">
        <v>140</v>
      </c>
      <c r="BE1030" s="196">
        <f>IF(N1030="základní",J1030,0)</f>
        <v>0</v>
      </c>
      <c r="BF1030" s="196">
        <f>IF(N1030="snížená",J1030,0)</f>
        <v>0</v>
      </c>
      <c r="BG1030" s="196">
        <f>IF(N1030="zákl. přenesená",J1030,0)</f>
        <v>0</v>
      </c>
      <c r="BH1030" s="196">
        <f>IF(N1030="sníž. přenesená",J1030,0)</f>
        <v>0</v>
      </c>
      <c r="BI1030" s="196">
        <f>IF(N1030="nulová",J1030,0)</f>
        <v>0</v>
      </c>
      <c r="BJ1030" s="17" t="s">
        <v>148</v>
      </c>
      <c r="BK1030" s="196">
        <f>ROUND(I1030*H1030,2)</f>
        <v>0</v>
      </c>
      <c r="BL1030" s="17" t="s">
        <v>262</v>
      </c>
      <c r="BM1030" s="195" t="s">
        <v>1735</v>
      </c>
    </row>
    <row r="1031" spans="1:65" s="13" customFormat="1" ht="11.25">
      <c r="B1031" s="197"/>
      <c r="C1031" s="198"/>
      <c r="D1031" s="199" t="s">
        <v>150</v>
      </c>
      <c r="E1031" s="200" t="s">
        <v>1</v>
      </c>
      <c r="F1031" s="201" t="s">
        <v>1736</v>
      </c>
      <c r="G1031" s="198"/>
      <c r="H1031" s="200" t="s">
        <v>1</v>
      </c>
      <c r="I1031" s="202"/>
      <c r="J1031" s="198"/>
      <c r="K1031" s="198"/>
      <c r="L1031" s="203"/>
      <c r="M1031" s="204"/>
      <c r="N1031" s="205"/>
      <c r="O1031" s="205"/>
      <c r="P1031" s="205"/>
      <c r="Q1031" s="205"/>
      <c r="R1031" s="205"/>
      <c r="S1031" s="205"/>
      <c r="T1031" s="206"/>
      <c r="AT1031" s="207" t="s">
        <v>150</v>
      </c>
      <c r="AU1031" s="207" t="s">
        <v>148</v>
      </c>
      <c r="AV1031" s="13" t="s">
        <v>81</v>
      </c>
      <c r="AW1031" s="13" t="s">
        <v>31</v>
      </c>
      <c r="AX1031" s="13" t="s">
        <v>73</v>
      </c>
      <c r="AY1031" s="207" t="s">
        <v>140</v>
      </c>
    </row>
    <row r="1032" spans="1:65" s="14" customFormat="1" ht="11.25">
      <c r="B1032" s="208"/>
      <c r="C1032" s="209"/>
      <c r="D1032" s="199" t="s">
        <v>150</v>
      </c>
      <c r="E1032" s="210" t="s">
        <v>1</v>
      </c>
      <c r="F1032" s="211" t="s">
        <v>196</v>
      </c>
      <c r="G1032" s="209"/>
      <c r="H1032" s="212">
        <v>12.44</v>
      </c>
      <c r="I1032" s="213"/>
      <c r="J1032" s="209"/>
      <c r="K1032" s="209"/>
      <c r="L1032" s="214"/>
      <c r="M1032" s="215"/>
      <c r="N1032" s="216"/>
      <c r="O1032" s="216"/>
      <c r="P1032" s="216"/>
      <c r="Q1032" s="216"/>
      <c r="R1032" s="216"/>
      <c r="S1032" s="216"/>
      <c r="T1032" s="217"/>
      <c r="AT1032" s="218" t="s">
        <v>150</v>
      </c>
      <c r="AU1032" s="218" t="s">
        <v>148</v>
      </c>
      <c r="AV1032" s="14" t="s">
        <v>148</v>
      </c>
      <c r="AW1032" s="14" t="s">
        <v>31</v>
      </c>
      <c r="AX1032" s="14" t="s">
        <v>81</v>
      </c>
      <c r="AY1032" s="218" t="s">
        <v>140</v>
      </c>
    </row>
    <row r="1033" spans="1:65" s="2" customFormat="1" ht="16.5" customHeight="1">
      <c r="A1033" s="34"/>
      <c r="B1033" s="35"/>
      <c r="C1033" s="183" t="s">
        <v>1737</v>
      </c>
      <c r="D1033" s="183" t="s">
        <v>143</v>
      </c>
      <c r="E1033" s="184" t="s">
        <v>1738</v>
      </c>
      <c r="F1033" s="185" t="s">
        <v>1739</v>
      </c>
      <c r="G1033" s="186" t="s">
        <v>166</v>
      </c>
      <c r="H1033" s="187">
        <v>26.87</v>
      </c>
      <c r="I1033" s="188"/>
      <c r="J1033" s="189">
        <f>ROUND(I1033*H1033,2)</f>
        <v>0</v>
      </c>
      <c r="K1033" s="190"/>
      <c r="L1033" s="39"/>
      <c r="M1033" s="191" t="s">
        <v>1</v>
      </c>
      <c r="N1033" s="192" t="s">
        <v>39</v>
      </c>
      <c r="O1033" s="71"/>
      <c r="P1033" s="193">
        <f>O1033*H1033</f>
        <v>0</v>
      </c>
      <c r="Q1033" s="193">
        <v>2.9999999999999997E-4</v>
      </c>
      <c r="R1033" s="193">
        <f>Q1033*H1033</f>
        <v>8.0610000000000005E-3</v>
      </c>
      <c r="S1033" s="193">
        <v>0</v>
      </c>
      <c r="T1033" s="194">
        <f>S1033*H1033</f>
        <v>0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195" t="s">
        <v>262</v>
      </c>
      <c r="AT1033" s="195" t="s">
        <v>143</v>
      </c>
      <c r="AU1033" s="195" t="s">
        <v>148</v>
      </c>
      <c r="AY1033" s="17" t="s">
        <v>140</v>
      </c>
      <c r="BE1033" s="196">
        <f>IF(N1033="základní",J1033,0)</f>
        <v>0</v>
      </c>
      <c r="BF1033" s="196">
        <f>IF(N1033="snížená",J1033,0)</f>
        <v>0</v>
      </c>
      <c r="BG1033" s="196">
        <f>IF(N1033="zákl. přenesená",J1033,0)</f>
        <v>0</v>
      </c>
      <c r="BH1033" s="196">
        <f>IF(N1033="sníž. přenesená",J1033,0)</f>
        <v>0</v>
      </c>
      <c r="BI1033" s="196">
        <f>IF(N1033="nulová",J1033,0)</f>
        <v>0</v>
      </c>
      <c r="BJ1033" s="17" t="s">
        <v>148</v>
      </c>
      <c r="BK1033" s="196">
        <f>ROUND(I1033*H1033,2)</f>
        <v>0</v>
      </c>
      <c r="BL1033" s="17" t="s">
        <v>262</v>
      </c>
      <c r="BM1033" s="195" t="s">
        <v>1740</v>
      </c>
    </row>
    <row r="1034" spans="1:65" s="13" customFormat="1" ht="11.25">
      <c r="B1034" s="197"/>
      <c r="C1034" s="198"/>
      <c r="D1034" s="199" t="s">
        <v>150</v>
      </c>
      <c r="E1034" s="200" t="s">
        <v>1</v>
      </c>
      <c r="F1034" s="201" t="s">
        <v>1741</v>
      </c>
      <c r="G1034" s="198"/>
      <c r="H1034" s="200" t="s">
        <v>1</v>
      </c>
      <c r="I1034" s="202"/>
      <c r="J1034" s="198"/>
      <c r="K1034" s="198"/>
      <c r="L1034" s="203"/>
      <c r="M1034" s="204"/>
      <c r="N1034" s="205"/>
      <c r="O1034" s="205"/>
      <c r="P1034" s="205"/>
      <c r="Q1034" s="205"/>
      <c r="R1034" s="205"/>
      <c r="S1034" s="205"/>
      <c r="T1034" s="206"/>
      <c r="AT1034" s="207" t="s">
        <v>150</v>
      </c>
      <c r="AU1034" s="207" t="s">
        <v>148</v>
      </c>
      <c r="AV1034" s="13" t="s">
        <v>81</v>
      </c>
      <c r="AW1034" s="13" t="s">
        <v>31</v>
      </c>
      <c r="AX1034" s="13" t="s">
        <v>73</v>
      </c>
      <c r="AY1034" s="207" t="s">
        <v>140</v>
      </c>
    </row>
    <row r="1035" spans="1:65" s="14" customFormat="1" ht="11.25">
      <c r="B1035" s="208"/>
      <c r="C1035" s="209"/>
      <c r="D1035" s="199" t="s">
        <v>150</v>
      </c>
      <c r="E1035" s="210" t="s">
        <v>1</v>
      </c>
      <c r="F1035" s="211" t="s">
        <v>1742</v>
      </c>
      <c r="G1035" s="209"/>
      <c r="H1035" s="212">
        <v>26.87</v>
      </c>
      <c r="I1035" s="213"/>
      <c r="J1035" s="209"/>
      <c r="K1035" s="209"/>
      <c r="L1035" s="214"/>
      <c r="M1035" s="215"/>
      <c r="N1035" s="216"/>
      <c r="O1035" s="216"/>
      <c r="P1035" s="216"/>
      <c r="Q1035" s="216"/>
      <c r="R1035" s="216"/>
      <c r="S1035" s="216"/>
      <c r="T1035" s="217"/>
      <c r="AT1035" s="218" t="s">
        <v>150</v>
      </c>
      <c r="AU1035" s="218" t="s">
        <v>148</v>
      </c>
      <c r="AV1035" s="14" t="s">
        <v>148</v>
      </c>
      <c r="AW1035" s="14" t="s">
        <v>31</v>
      </c>
      <c r="AX1035" s="14" t="s">
        <v>81</v>
      </c>
      <c r="AY1035" s="218" t="s">
        <v>140</v>
      </c>
    </row>
    <row r="1036" spans="1:65" s="2" customFormat="1" ht="37.9" customHeight="1">
      <c r="A1036" s="34"/>
      <c r="B1036" s="35"/>
      <c r="C1036" s="219" t="s">
        <v>1743</v>
      </c>
      <c r="D1036" s="219" t="s">
        <v>158</v>
      </c>
      <c r="E1036" s="220" t="s">
        <v>1744</v>
      </c>
      <c r="F1036" s="221" t="s">
        <v>1745</v>
      </c>
      <c r="G1036" s="222" t="s">
        <v>166</v>
      </c>
      <c r="H1036" s="223">
        <v>29.556999999999999</v>
      </c>
      <c r="I1036" s="224"/>
      <c r="J1036" s="225">
        <f>ROUND(I1036*H1036,2)</f>
        <v>0</v>
      </c>
      <c r="K1036" s="226"/>
      <c r="L1036" s="227"/>
      <c r="M1036" s="228" t="s">
        <v>1</v>
      </c>
      <c r="N1036" s="229" t="s">
        <v>39</v>
      </c>
      <c r="O1036" s="71"/>
      <c r="P1036" s="193">
        <f>O1036*H1036</f>
        <v>0</v>
      </c>
      <c r="Q1036" s="193">
        <v>2.5999999999999999E-3</v>
      </c>
      <c r="R1036" s="193">
        <f>Q1036*H1036</f>
        <v>7.6848199999999992E-2</v>
      </c>
      <c r="S1036" s="193">
        <v>0</v>
      </c>
      <c r="T1036" s="194">
        <f>S1036*H1036</f>
        <v>0</v>
      </c>
      <c r="U1036" s="34"/>
      <c r="V1036" s="34"/>
      <c r="W1036" s="34"/>
      <c r="X1036" s="34"/>
      <c r="Y1036" s="34"/>
      <c r="Z1036" s="34"/>
      <c r="AA1036" s="34"/>
      <c r="AB1036" s="34"/>
      <c r="AC1036" s="34"/>
      <c r="AD1036" s="34"/>
      <c r="AE1036" s="34"/>
      <c r="AR1036" s="195" t="s">
        <v>349</v>
      </c>
      <c r="AT1036" s="195" t="s">
        <v>158</v>
      </c>
      <c r="AU1036" s="195" t="s">
        <v>148</v>
      </c>
      <c r="AY1036" s="17" t="s">
        <v>140</v>
      </c>
      <c r="BE1036" s="196">
        <f>IF(N1036="základní",J1036,0)</f>
        <v>0</v>
      </c>
      <c r="BF1036" s="196">
        <f>IF(N1036="snížená",J1036,0)</f>
        <v>0</v>
      </c>
      <c r="BG1036" s="196">
        <f>IF(N1036="zákl. přenesená",J1036,0)</f>
        <v>0</v>
      </c>
      <c r="BH1036" s="196">
        <f>IF(N1036="sníž. přenesená",J1036,0)</f>
        <v>0</v>
      </c>
      <c r="BI1036" s="196">
        <f>IF(N1036="nulová",J1036,0)</f>
        <v>0</v>
      </c>
      <c r="BJ1036" s="17" t="s">
        <v>148</v>
      </c>
      <c r="BK1036" s="196">
        <f>ROUND(I1036*H1036,2)</f>
        <v>0</v>
      </c>
      <c r="BL1036" s="17" t="s">
        <v>262</v>
      </c>
      <c r="BM1036" s="195" t="s">
        <v>1746</v>
      </c>
    </row>
    <row r="1037" spans="1:65" s="14" customFormat="1" ht="11.25">
      <c r="B1037" s="208"/>
      <c r="C1037" s="209"/>
      <c r="D1037" s="199" t="s">
        <v>150</v>
      </c>
      <c r="E1037" s="209"/>
      <c r="F1037" s="211" t="s">
        <v>1747</v>
      </c>
      <c r="G1037" s="209"/>
      <c r="H1037" s="212">
        <v>29.556999999999999</v>
      </c>
      <c r="I1037" s="213"/>
      <c r="J1037" s="209"/>
      <c r="K1037" s="209"/>
      <c r="L1037" s="214"/>
      <c r="M1037" s="215"/>
      <c r="N1037" s="216"/>
      <c r="O1037" s="216"/>
      <c r="P1037" s="216"/>
      <c r="Q1037" s="216"/>
      <c r="R1037" s="216"/>
      <c r="S1037" s="216"/>
      <c r="T1037" s="217"/>
      <c r="AT1037" s="218" t="s">
        <v>150</v>
      </c>
      <c r="AU1037" s="218" t="s">
        <v>148</v>
      </c>
      <c r="AV1037" s="14" t="s">
        <v>148</v>
      </c>
      <c r="AW1037" s="14" t="s">
        <v>4</v>
      </c>
      <c r="AX1037" s="14" t="s">
        <v>81</v>
      </c>
      <c r="AY1037" s="218" t="s">
        <v>140</v>
      </c>
    </row>
    <row r="1038" spans="1:65" s="2" customFormat="1" ht="24.2" customHeight="1">
      <c r="A1038" s="34"/>
      <c r="B1038" s="35"/>
      <c r="C1038" s="183" t="s">
        <v>1748</v>
      </c>
      <c r="D1038" s="183" t="s">
        <v>143</v>
      </c>
      <c r="E1038" s="184" t="s">
        <v>1749</v>
      </c>
      <c r="F1038" s="185" t="s">
        <v>1750</v>
      </c>
      <c r="G1038" s="186" t="s">
        <v>249</v>
      </c>
      <c r="H1038" s="187">
        <v>3</v>
      </c>
      <c r="I1038" s="188"/>
      <c r="J1038" s="189">
        <f>ROUND(I1038*H1038,2)</f>
        <v>0</v>
      </c>
      <c r="K1038" s="190"/>
      <c r="L1038" s="39"/>
      <c r="M1038" s="191" t="s">
        <v>1</v>
      </c>
      <c r="N1038" s="192" t="s">
        <v>39</v>
      </c>
      <c r="O1038" s="71"/>
      <c r="P1038" s="193">
        <f>O1038*H1038</f>
        <v>0</v>
      </c>
      <c r="Q1038" s="193">
        <v>2.0000000000000002E-5</v>
      </c>
      <c r="R1038" s="193">
        <f>Q1038*H1038</f>
        <v>6.0000000000000008E-5</v>
      </c>
      <c r="S1038" s="193">
        <v>0</v>
      </c>
      <c r="T1038" s="194">
        <f>S1038*H1038</f>
        <v>0</v>
      </c>
      <c r="U1038" s="34"/>
      <c r="V1038" s="34"/>
      <c r="W1038" s="34"/>
      <c r="X1038" s="34"/>
      <c r="Y1038" s="34"/>
      <c r="Z1038" s="34"/>
      <c r="AA1038" s="34"/>
      <c r="AB1038" s="34"/>
      <c r="AC1038" s="34"/>
      <c r="AD1038" s="34"/>
      <c r="AE1038" s="34"/>
      <c r="AR1038" s="195" t="s">
        <v>262</v>
      </c>
      <c r="AT1038" s="195" t="s">
        <v>143</v>
      </c>
      <c r="AU1038" s="195" t="s">
        <v>148</v>
      </c>
      <c r="AY1038" s="17" t="s">
        <v>140</v>
      </c>
      <c r="BE1038" s="196">
        <f>IF(N1038="základní",J1038,0)</f>
        <v>0</v>
      </c>
      <c r="BF1038" s="196">
        <f>IF(N1038="snížená",J1038,0)</f>
        <v>0</v>
      </c>
      <c r="BG1038" s="196">
        <f>IF(N1038="zákl. přenesená",J1038,0)</f>
        <v>0</v>
      </c>
      <c r="BH1038" s="196">
        <f>IF(N1038="sníž. přenesená",J1038,0)</f>
        <v>0</v>
      </c>
      <c r="BI1038" s="196">
        <f>IF(N1038="nulová",J1038,0)</f>
        <v>0</v>
      </c>
      <c r="BJ1038" s="17" t="s">
        <v>148</v>
      </c>
      <c r="BK1038" s="196">
        <f>ROUND(I1038*H1038,2)</f>
        <v>0</v>
      </c>
      <c r="BL1038" s="17" t="s">
        <v>262</v>
      </c>
      <c r="BM1038" s="195" t="s">
        <v>1751</v>
      </c>
    </row>
    <row r="1039" spans="1:65" s="2" customFormat="1" ht="16.5" customHeight="1">
      <c r="A1039" s="34"/>
      <c r="B1039" s="35"/>
      <c r="C1039" s="183" t="s">
        <v>1752</v>
      </c>
      <c r="D1039" s="183" t="s">
        <v>143</v>
      </c>
      <c r="E1039" s="184" t="s">
        <v>1753</v>
      </c>
      <c r="F1039" s="185" t="s">
        <v>1754</v>
      </c>
      <c r="G1039" s="186" t="s">
        <v>249</v>
      </c>
      <c r="H1039" s="187">
        <v>9.4499999999999993</v>
      </c>
      <c r="I1039" s="188"/>
      <c r="J1039" s="189">
        <f>ROUND(I1039*H1039,2)</f>
        <v>0</v>
      </c>
      <c r="K1039" s="190"/>
      <c r="L1039" s="39"/>
      <c r="M1039" s="191" t="s">
        <v>1</v>
      </c>
      <c r="N1039" s="192" t="s">
        <v>39</v>
      </c>
      <c r="O1039" s="71"/>
      <c r="P1039" s="193">
        <f>O1039*H1039</f>
        <v>0</v>
      </c>
      <c r="Q1039" s="193">
        <v>1.0000000000000001E-5</v>
      </c>
      <c r="R1039" s="193">
        <f>Q1039*H1039</f>
        <v>9.4500000000000007E-5</v>
      </c>
      <c r="S1039" s="193">
        <v>0</v>
      </c>
      <c r="T1039" s="194">
        <f>S1039*H1039</f>
        <v>0</v>
      </c>
      <c r="U1039" s="34"/>
      <c r="V1039" s="34"/>
      <c r="W1039" s="34"/>
      <c r="X1039" s="34"/>
      <c r="Y1039" s="34"/>
      <c r="Z1039" s="34"/>
      <c r="AA1039" s="34"/>
      <c r="AB1039" s="34"/>
      <c r="AC1039" s="34"/>
      <c r="AD1039" s="34"/>
      <c r="AE1039" s="34"/>
      <c r="AR1039" s="195" t="s">
        <v>262</v>
      </c>
      <c r="AT1039" s="195" t="s">
        <v>143</v>
      </c>
      <c r="AU1039" s="195" t="s">
        <v>148</v>
      </c>
      <c r="AY1039" s="17" t="s">
        <v>140</v>
      </c>
      <c r="BE1039" s="196">
        <f>IF(N1039="základní",J1039,0)</f>
        <v>0</v>
      </c>
      <c r="BF1039" s="196">
        <f>IF(N1039="snížená",J1039,0)</f>
        <v>0</v>
      </c>
      <c r="BG1039" s="196">
        <f>IF(N1039="zákl. přenesená",J1039,0)</f>
        <v>0</v>
      </c>
      <c r="BH1039" s="196">
        <f>IF(N1039="sníž. přenesená",J1039,0)</f>
        <v>0</v>
      </c>
      <c r="BI1039" s="196">
        <f>IF(N1039="nulová",J1039,0)</f>
        <v>0</v>
      </c>
      <c r="BJ1039" s="17" t="s">
        <v>148</v>
      </c>
      <c r="BK1039" s="196">
        <f>ROUND(I1039*H1039,2)</f>
        <v>0</v>
      </c>
      <c r="BL1039" s="17" t="s">
        <v>262</v>
      </c>
      <c r="BM1039" s="195" t="s">
        <v>1755</v>
      </c>
    </row>
    <row r="1040" spans="1:65" s="13" customFormat="1" ht="11.25">
      <c r="B1040" s="197"/>
      <c r="C1040" s="198"/>
      <c r="D1040" s="199" t="s">
        <v>150</v>
      </c>
      <c r="E1040" s="200" t="s">
        <v>1</v>
      </c>
      <c r="F1040" s="201" t="s">
        <v>189</v>
      </c>
      <c r="G1040" s="198"/>
      <c r="H1040" s="200" t="s">
        <v>1</v>
      </c>
      <c r="I1040" s="202"/>
      <c r="J1040" s="198"/>
      <c r="K1040" s="198"/>
      <c r="L1040" s="203"/>
      <c r="M1040" s="204"/>
      <c r="N1040" s="205"/>
      <c r="O1040" s="205"/>
      <c r="P1040" s="205"/>
      <c r="Q1040" s="205"/>
      <c r="R1040" s="205"/>
      <c r="S1040" s="205"/>
      <c r="T1040" s="206"/>
      <c r="AT1040" s="207" t="s">
        <v>150</v>
      </c>
      <c r="AU1040" s="207" t="s">
        <v>148</v>
      </c>
      <c r="AV1040" s="13" t="s">
        <v>81</v>
      </c>
      <c r="AW1040" s="13" t="s">
        <v>31</v>
      </c>
      <c r="AX1040" s="13" t="s">
        <v>73</v>
      </c>
      <c r="AY1040" s="207" t="s">
        <v>140</v>
      </c>
    </row>
    <row r="1041" spans="1:65" s="14" customFormat="1" ht="11.25">
      <c r="B1041" s="208"/>
      <c r="C1041" s="209"/>
      <c r="D1041" s="199" t="s">
        <v>150</v>
      </c>
      <c r="E1041" s="210" t="s">
        <v>1</v>
      </c>
      <c r="F1041" s="211" t="s">
        <v>363</v>
      </c>
      <c r="G1041" s="209"/>
      <c r="H1041" s="212">
        <v>6.71</v>
      </c>
      <c r="I1041" s="213"/>
      <c r="J1041" s="209"/>
      <c r="K1041" s="209"/>
      <c r="L1041" s="214"/>
      <c r="M1041" s="215"/>
      <c r="N1041" s="216"/>
      <c r="O1041" s="216"/>
      <c r="P1041" s="216"/>
      <c r="Q1041" s="216"/>
      <c r="R1041" s="216"/>
      <c r="S1041" s="216"/>
      <c r="T1041" s="217"/>
      <c r="AT1041" s="218" t="s">
        <v>150</v>
      </c>
      <c r="AU1041" s="218" t="s">
        <v>148</v>
      </c>
      <c r="AV1041" s="14" t="s">
        <v>148</v>
      </c>
      <c r="AW1041" s="14" t="s">
        <v>31</v>
      </c>
      <c r="AX1041" s="14" t="s">
        <v>73</v>
      </c>
      <c r="AY1041" s="218" t="s">
        <v>140</v>
      </c>
    </row>
    <row r="1042" spans="1:65" s="13" customFormat="1" ht="11.25">
      <c r="B1042" s="197"/>
      <c r="C1042" s="198"/>
      <c r="D1042" s="199" t="s">
        <v>150</v>
      </c>
      <c r="E1042" s="200" t="s">
        <v>1</v>
      </c>
      <c r="F1042" s="201" t="s">
        <v>199</v>
      </c>
      <c r="G1042" s="198"/>
      <c r="H1042" s="200" t="s">
        <v>1</v>
      </c>
      <c r="I1042" s="202"/>
      <c r="J1042" s="198"/>
      <c r="K1042" s="198"/>
      <c r="L1042" s="203"/>
      <c r="M1042" s="204"/>
      <c r="N1042" s="205"/>
      <c r="O1042" s="205"/>
      <c r="P1042" s="205"/>
      <c r="Q1042" s="205"/>
      <c r="R1042" s="205"/>
      <c r="S1042" s="205"/>
      <c r="T1042" s="206"/>
      <c r="AT1042" s="207" t="s">
        <v>150</v>
      </c>
      <c r="AU1042" s="207" t="s">
        <v>148</v>
      </c>
      <c r="AV1042" s="13" t="s">
        <v>81</v>
      </c>
      <c r="AW1042" s="13" t="s">
        <v>31</v>
      </c>
      <c r="AX1042" s="13" t="s">
        <v>73</v>
      </c>
      <c r="AY1042" s="207" t="s">
        <v>140</v>
      </c>
    </row>
    <row r="1043" spans="1:65" s="14" customFormat="1" ht="11.25">
      <c r="B1043" s="208"/>
      <c r="C1043" s="209"/>
      <c r="D1043" s="199" t="s">
        <v>150</v>
      </c>
      <c r="E1043" s="210" t="s">
        <v>1</v>
      </c>
      <c r="F1043" s="211" t="s">
        <v>1756</v>
      </c>
      <c r="G1043" s="209"/>
      <c r="H1043" s="212">
        <v>2.7399999999999998</v>
      </c>
      <c r="I1043" s="213"/>
      <c r="J1043" s="209"/>
      <c r="K1043" s="209"/>
      <c r="L1043" s="214"/>
      <c r="M1043" s="215"/>
      <c r="N1043" s="216"/>
      <c r="O1043" s="216"/>
      <c r="P1043" s="216"/>
      <c r="Q1043" s="216"/>
      <c r="R1043" s="216"/>
      <c r="S1043" s="216"/>
      <c r="T1043" s="217"/>
      <c r="AT1043" s="218" t="s">
        <v>150</v>
      </c>
      <c r="AU1043" s="218" t="s">
        <v>148</v>
      </c>
      <c r="AV1043" s="14" t="s">
        <v>148</v>
      </c>
      <c r="AW1043" s="14" t="s">
        <v>31</v>
      </c>
      <c r="AX1043" s="14" t="s">
        <v>73</v>
      </c>
      <c r="AY1043" s="218" t="s">
        <v>140</v>
      </c>
    </row>
    <row r="1044" spans="1:65" s="15" customFormat="1" ht="11.25">
      <c r="B1044" s="230"/>
      <c r="C1044" s="231"/>
      <c r="D1044" s="199" t="s">
        <v>150</v>
      </c>
      <c r="E1044" s="232" t="s">
        <v>1</v>
      </c>
      <c r="F1044" s="233" t="s">
        <v>201</v>
      </c>
      <c r="G1044" s="231"/>
      <c r="H1044" s="234">
        <v>9.4499999999999993</v>
      </c>
      <c r="I1044" s="235"/>
      <c r="J1044" s="231"/>
      <c r="K1044" s="231"/>
      <c r="L1044" s="236"/>
      <c r="M1044" s="237"/>
      <c r="N1044" s="238"/>
      <c r="O1044" s="238"/>
      <c r="P1044" s="238"/>
      <c r="Q1044" s="238"/>
      <c r="R1044" s="238"/>
      <c r="S1044" s="238"/>
      <c r="T1044" s="239"/>
      <c r="AT1044" s="240" t="s">
        <v>150</v>
      </c>
      <c r="AU1044" s="240" t="s">
        <v>148</v>
      </c>
      <c r="AV1044" s="15" t="s">
        <v>147</v>
      </c>
      <c r="AW1044" s="15" t="s">
        <v>31</v>
      </c>
      <c r="AX1044" s="15" t="s">
        <v>81</v>
      </c>
      <c r="AY1044" s="240" t="s">
        <v>140</v>
      </c>
    </row>
    <row r="1045" spans="1:65" s="2" customFormat="1" ht="16.5" customHeight="1">
      <c r="A1045" s="34"/>
      <c r="B1045" s="35"/>
      <c r="C1045" s="219" t="s">
        <v>1757</v>
      </c>
      <c r="D1045" s="219" t="s">
        <v>158</v>
      </c>
      <c r="E1045" s="220" t="s">
        <v>1758</v>
      </c>
      <c r="F1045" s="221" t="s">
        <v>1759</v>
      </c>
      <c r="G1045" s="222" t="s">
        <v>249</v>
      </c>
      <c r="H1045" s="223">
        <v>9.923</v>
      </c>
      <c r="I1045" s="224"/>
      <c r="J1045" s="225">
        <f>ROUND(I1045*H1045,2)</f>
        <v>0</v>
      </c>
      <c r="K1045" s="226"/>
      <c r="L1045" s="227"/>
      <c r="M1045" s="228" t="s">
        <v>1</v>
      </c>
      <c r="N1045" s="229" t="s">
        <v>39</v>
      </c>
      <c r="O1045" s="71"/>
      <c r="P1045" s="193">
        <f>O1045*H1045</f>
        <v>0</v>
      </c>
      <c r="Q1045" s="193">
        <v>3.5E-4</v>
      </c>
      <c r="R1045" s="193">
        <f>Q1045*H1045</f>
        <v>3.4730500000000001E-3</v>
      </c>
      <c r="S1045" s="193">
        <v>0</v>
      </c>
      <c r="T1045" s="194">
        <f>S1045*H1045</f>
        <v>0</v>
      </c>
      <c r="U1045" s="34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R1045" s="195" t="s">
        <v>349</v>
      </c>
      <c r="AT1045" s="195" t="s">
        <v>158</v>
      </c>
      <c r="AU1045" s="195" t="s">
        <v>148</v>
      </c>
      <c r="AY1045" s="17" t="s">
        <v>140</v>
      </c>
      <c r="BE1045" s="196">
        <f>IF(N1045="základní",J1045,0)</f>
        <v>0</v>
      </c>
      <c r="BF1045" s="196">
        <f>IF(N1045="snížená",J1045,0)</f>
        <v>0</v>
      </c>
      <c r="BG1045" s="196">
        <f>IF(N1045="zákl. přenesená",J1045,0)</f>
        <v>0</v>
      </c>
      <c r="BH1045" s="196">
        <f>IF(N1045="sníž. přenesená",J1045,0)</f>
        <v>0</v>
      </c>
      <c r="BI1045" s="196">
        <f>IF(N1045="nulová",J1045,0)</f>
        <v>0</v>
      </c>
      <c r="BJ1045" s="17" t="s">
        <v>148</v>
      </c>
      <c r="BK1045" s="196">
        <f>ROUND(I1045*H1045,2)</f>
        <v>0</v>
      </c>
      <c r="BL1045" s="17" t="s">
        <v>262</v>
      </c>
      <c r="BM1045" s="195" t="s">
        <v>1760</v>
      </c>
    </row>
    <row r="1046" spans="1:65" s="14" customFormat="1" ht="11.25">
      <c r="B1046" s="208"/>
      <c r="C1046" s="209"/>
      <c r="D1046" s="199" t="s">
        <v>150</v>
      </c>
      <c r="E1046" s="209"/>
      <c r="F1046" s="211" t="s">
        <v>1761</v>
      </c>
      <c r="G1046" s="209"/>
      <c r="H1046" s="212">
        <v>9.923</v>
      </c>
      <c r="I1046" s="213"/>
      <c r="J1046" s="209"/>
      <c r="K1046" s="209"/>
      <c r="L1046" s="214"/>
      <c r="M1046" s="215"/>
      <c r="N1046" s="216"/>
      <c r="O1046" s="216"/>
      <c r="P1046" s="216"/>
      <c r="Q1046" s="216"/>
      <c r="R1046" s="216"/>
      <c r="S1046" s="216"/>
      <c r="T1046" s="217"/>
      <c r="AT1046" s="218" t="s">
        <v>150</v>
      </c>
      <c r="AU1046" s="218" t="s">
        <v>148</v>
      </c>
      <c r="AV1046" s="14" t="s">
        <v>148</v>
      </c>
      <c r="AW1046" s="14" t="s">
        <v>4</v>
      </c>
      <c r="AX1046" s="14" t="s">
        <v>81</v>
      </c>
      <c r="AY1046" s="218" t="s">
        <v>140</v>
      </c>
    </row>
    <row r="1047" spans="1:65" s="2" customFormat="1" ht="16.5" customHeight="1">
      <c r="A1047" s="34"/>
      <c r="B1047" s="35"/>
      <c r="C1047" s="183" t="s">
        <v>1762</v>
      </c>
      <c r="D1047" s="183" t="s">
        <v>143</v>
      </c>
      <c r="E1047" s="184" t="s">
        <v>1763</v>
      </c>
      <c r="F1047" s="185" t="s">
        <v>1764</v>
      </c>
      <c r="G1047" s="186" t="s">
        <v>249</v>
      </c>
      <c r="H1047" s="187">
        <v>35.619999999999997</v>
      </c>
      <c r="I1047" s="188"/>
      <c r="J1047" s="189">
        <f>ROUND(I1047*H1047,2)</f>
        <v>0</v>
      </c>
      <c r="K1047" s="190"/>
      <c r="L1047" s="39"/>
      <c r="M1047" s="191" t="s">
        <v>1</v>
      </c>
      <c r="N1047" s="192" t="s">
        <v>39</v>
      </c>
      <c r="O1047" s="71"/>
      <c r="P1047" s="193">
        <f>O1047*H1047</f>
        <v>0</v>
      </c>
      <c r="Q1047" s="193">
        <v>3.0000000000000001E-5</v>
      </c>
      <c r="R1047" s="193">
        <f>Q1047*H1047</f>
        <v>1.0685999999999998E-3</v>
      </c>
      <c r="S1047" s="193">
        <v>0</v>
      </c>
      <c r="T1047" s="194">
        <f>S1047*H1047</f>
        <v>0</v>
      </c>
      <c r="U1047" s="34"/>
      <c r="V1047" s="34"/>
      <c r="W1047" s="34"/>
      <c r="X1047" s="34"/>
      <c r="Y1047" s="34"/>
      <c r="Z1047" s="34"/>
      <c r="AA1047" s="34"/>
      <c r="AB1047" s="34"/>
      <c r="AC1047" s="34"/>
      <c r="AD1047" s="34"/>
      <c r="AE1047" s="34"/>
      <c r="AR1047" s="195" t="s">
        <v>262</v>
      </c>
      <c r="AT1047" s="195" t="s">
        <v>143</v>
      </c>
      <c r="AU1047" s="195" t="s">
        <v>148</v>
      </c>
      <c r="AY1047" s="17" t="s">
        <v>140</v>
      </c>
      <c r="BE1047" s="196">
        <f>IF(N1047="základní",J1047,0)</f>
        <v>0</v>
      </c>
      <c r="BF1047" s="196">
        <f>IF(N1047="snížená",J1047,0)</f>
        <v>0</v>
      </c>
      <c r="BG1047" s="196">
        <f>IF(N1047="zákl. přenesená",J1047,0)</f>
        <v>0</v>
      </c>
      <c r="BH1047" s="196">
        <f>IF(N1047="sníž. přenesená",J1047,0)</f>
        <v>0</v>
      </c>
      <c r="BI1047" s="196">
        <f>IF(N1047="nulová",J1047,0)</f>
        <v>0</v>
      </c>
      <c r="BJ1047" s="17" t="s">
        <v>148</v>
      </c>
      <c r="BK1047" s="196">
        <f>ROUND(I1047*H1047,2)</f>
        <v>0</v>
      </c>
      <c r="BL1047" s="17" t="s">
        <v>262</v>
      </c>
      <c r="BM1047" s="195" t="s">
        <v>1765</v>
      </c>
    </row>
    <row r="1048" spans="1:65" s="13" customFormat="1" ht="11.25">
      <c r="B1048" s="197"/>
      <c r="C1048" s="198"/>
      <c r="D1048" s="199" t="s">
        <v>150</v>
      </c>
      <c r="E1048" s="200" t="s">
        <v>1</v>
      </c>
      <c r="F1048" s="201" t="s">
        <v>1766</v>
      </c>
      <c r="G1048" s="198"/>
      <c r="H1048" s="200" t="s">
        <v>1</v>
      </c>
      <c r="I1048" s="202"/>
      <c r="J1048" s="198"/>
      <c r="K1048" s="198"/>
      <c r="L1048" s="203"/>
      <c r="M1048" s="204"/>
      <c r="N1048" s="205"/>
      <c r="O1048" s="205"/>
      <c r="P1048" s="205"/>
      <c r="Q1048" s="205"/>
      <c r="R1048" s="205"/>
      <c r="S1048" s="205"/>
      <c r="T1048" s="206"/>
      <c r="AT1048" s="207" t="s">
        <v>150</v>
      </c>
      <c r="AU1048" s="207" t="s">
        <v>148</v>
      </c>
      <c r="AV1048" s="13" t="s">
        <v>81</v>
      </c>
      <c r="AW1048" s="13" t="s">
        <v>31</v>
      </c>
      <c r="AX1048" s="13" t="s">
        <v>73</v>
      </c>
      <c r="AY1048" s="207" t="s">
        <v>140</v>
      </c>
    </row>
    <row r="1049" spans="1:65" s="13" customFormat="1" ht="11.25">
      <c r="B1049" s="197"/>
      <c r="C1049" s="198"/>
      <c r="D1049" s="199" t="s">
        <v>150</v>
      </c>
      <c r="E1049" s="200" t="s">
        <v>1</v>
      </c>
      <c r="F1049" s="201" t="s">
        <v>187</v>
      </c>
      <c r="G1049" s="198"/>
      <c r="H1049" s="200" t="s">
        <v>1</v>
      </c>
      <c r="I1049" s="202"/>
      <c r="J1049" s="198"/>
      <c r="K1049" s="198"/>
      <c r="L1049" s="203"/>
      <c r="M1049" s="204"/>
      <c r="N1049" s="205"/>
      <c r="O1049" s="205"/>
      <c r="P1049" s="205"/>
      <c r="Q1049" s="205"/>
      <c r="R1049" s="205"/>
      <c r="S1049" s="205"/>
      <c r="T1049" s="206"/>
      <c r="AT1049" s="207" t="s">
        <v>150</v>
      </c>
      <c r="AU1049" s="207" t="s">
        <v>148</v>
      </c>
      <c r="AV1049" s="13" t="s">
        <v>81</v>
      </c>
      <c r="AW1049" s="13" t="s">
        <v>31</v>
      </c>
      <c r="AX1049" s="13" t="s">
        <v>73</v>
      </c>
      <c r="AY1049" s="207" t="s">
        <v>140</v>
      </c>
    </row>
    <row r="1050" spans="1:65" s="14" customFormat="1" ht="11.25">
      <c r="B1050" s="208"/>
      <c r="C1050" s="209"/>
      <c r="D1050" s="199" t="s">
        <v>150</v>
      </c>
      <c r="E1050" s="210" t="s">
        <v>1</v>
      </c>
      <c r="F1050" s="211" t="s">
        <v>1767</v>
      </c>
      <c r="G1050" s="209"/>
      <c r="H1050" s="212">
        <v>20.7</v>
      </c>
      <c r="I1050" s="213"/>
      <c r="J1050" s="209"/>
      <c r="K1050" s="209"/>
      <c r="L1050" s="214"/>
      <c r="M1050" s="215"/>
      <c r="N1050" s="216"/>
      <c r="O1050" s="216"/>
      <c r="P1050" s="216"/>
      <c r="Q1050" s="216"/>
      <c r="R1050" s="216"/>
      <c r="S1050" s="216"/>
      <c r="T1050" s="217"/>
      <c r="AT1050" s="218" t="s">
        <v>150</v>
      </c>
      <c r="AU1050" s="218" t="s">
        <v>148</v>
      </c>
      <c r="AV1050" s="14" t="s">
        <v>148</v>
      </c>
      <c r="AW1050" s="14" t="s">
        <v>31</v>
      </c>
      <c r="AX1050" s="14" t="s">
        <v>73</v>
      </c>
      <c r="AY1050" s="218" t="s">
        <v>140</v>
      </c>
    </row>
    <row r="1051" spans="1:65" s="13" customFormat="1" ht="11.25">
      <c r="B1051" s="197"/>
      <c r="C1051" s="198"/>
      <c r="D1051" s="199" t="s">
        <v>150</v>
      </c>
      <c r="E1051" s="200" t="s">
        <v>1</v>
      </c>
      <c r="F1051" s="201" t="s">
        <v>195</v>
      </c>
      <c r="G1051" s="198"/>
      <c r="H1051" s="200" t="s">
        <v>1</v>
      </c>
      <c r="I1051" s="202"/>
      <c r="J1051" s="198"/>
      <c r="K1051" s="198"/>
      <c r="L1051" s="203"/>
      <c r="M1051" s="204"/>
      <c r="N1051" s="205"/>
      <c r="O1051" s="205"/>
      <c r="P1051" s="205"/>
      <c r="Q1051" s="205"/>
      <c r="R1051" s="205"/>
      <c r="S1051" s="205"/>
      <c r="T1051" s="206"/>
      <c r="AT1051" s="207" t="s">
        <v>150</v>
      </c>
      <c r="AU1051" s="207" t="s">
        <v>148</v>
      </c>
      <c r="AV1051" s="13" t="s">
        <v>81</v>
      </c>
      <c r="AW1051" s="13" t="s">
        <v>31</v>
      </c>
      <c r="AX1051" s="13" t="s">
        <v>73</v>
      </c>
      <c r="AY1051" s="207" t="s">
        <v>140</v>
      </c>
    </row>
    <row r="1052" spans="1:65" s="14" customFormat="1" ht="11.25">
      <c r="B1052" s="208"/>
      <c r="C1052" s="209"/>
      <c r="D1052" s="199" t="s">
        <v>150</v>
      </c>
      <c r="E1052" s="210" t="s">
        <v>1</v>
      </c>
      <c r="F1052" s="211" t="s">
        <v>1768</v>
      </c>
      <c r="G1052" s="209"/>
      <c r="H1052" s="212">
        <v>14.920000000000002</v>
      </c>
      <c r="I1052" s="213"/>
      <c r="J1052" s="209"/>
      <c r="K1052" s="209"/>
      <c r="L1052" s="214"/>
      <c r="M1052" s="215"/>
      <c r="N1052" s="216"/>
      <c r="O1052" s="216"/>
      <c r="P1052" s="216"/>
      <c r="Q1052" s="216"/>
      <c r="R1052" s="216"/>
      <c r="S1052" s="216"/>
      <c r="T1052" s="217"/>
      <c r="AT1052" s="218" t="s">
        <v>150</v>
      </c>
      <c r="AU1052" s="218" t="s">
        <v>148</v>
      </c>
      <c r="AV1052" s="14" t="s">
        <v>148</v>
      </c>
      <c r="AW1052" s="14" t="s">
        <v>31</v>
      </c>
      <c r="AX1052" s="14" t="s">
        <v>73</v>
      </c>
      <c r="AY1052" s="218" t="s">
        <v>140</v>
      </c>
    </row>
    <row r="1053" spans="1:65" s="15" customFormat="1" ht="11.25">
      <c r="B1053" s="230"/>
      <c r="C1053" s="231"/>
      <c r="D1053" s="199" t="s">
        <v>150</v>
      </c>
      <c r="E1053" s="232" t="s">
        <v>1</v>
      </c>
      <c r="F1053" s="233" t="s">
        <v>201</v>
      </c>
      <c r="G1053" s="231"/>
      <c r="H1053" s="234">
        <v>35.620000000000005</v>
      </c>
      <c r="I1053" s="235"/>
      <c r="J1053" s="231"/>
      <c r="K1053" s="231"/>
      <c r="L1053" s="236"/>
      <c r="M1053" s="237"/>
      <c r="N1053" s="238"/>
      <c r="O1053" s="238"/>
      <c r="P1053" s="238"/>
      <c r="Q1053" s="238"/>
      <c r="R1053" s="238"/>
      <c r="S1053" s="238"/>
      <c r="T1053" s="239"/>
      <c r="AT1053" s="240" t="s">
        <v>150</v>
      </c>
      <c r="AU1053" s="240" t="s">
        <v>148</v>
      </c>
      <c r="AV1053" s="15" t="s">
        <v>147</v>
      </c>
      <c r="AW1053" s="15" t="s">
        <v>31</v>
      </c>
      <c r="AX1053" s="15" t="s">
        <v>81</v>
      </c>
      <c r="AY1053" s="240" t="s">
        <v>140</v>
      </c>
    </row>
    <row r="1054" spans="1:65" s="2" customFormat="1" ht="33" customHeight="1">
      <c r="A1054" s="34"/>
      <c r="B1054" s="35"/>
      <c r="C1054" s="183" t="s">
        <v>1769</v>
      </c>
      <c r="D1054" s="183" t="s">
        <v>143</v>
      </c>
      <c r="E1054" s="184" t="s">
        <v>1770</v>
      </c>
      <c r="F1054" s="185" t="s">
        <v>1771</v>
      </c>
      <c r="G1054" s="186" t="s">
        <v>146</v>
      </c>
      <c r="H1054" s="187">
        <v>0.216</v>
      </c>
      <c r="I1054" s="188"/>
      <c r="J1054" s="189">
        <f>ROUND(I1054*H1054,2)</f>
        <v>0</v>
      </c>
      <c r="K1054" s="190"/>
      <c r="L1054" s="39"/>
      <c r="M1054" s="191" t="s">
        <v>1</v>
      </c>
      <c r="N1054" s="192" t="s">
        <v>39</v>
      </c>
      <c r="O1054" s="71"/>
      <c r="P1054" s="193">
        <f>O1054*H1054</f>
        <v>0</v>
      </c>
      <c r="Q1054" s="193">
        <v>0</v>
      </c>
      <c r="R1054" s="193">
        <f>Q1054*H1054</f>
        <v>0</v>
      </c>
      <c r="S1054" s="193">
        <v>0</v>
      </c>
      <c r="T1054" s="194">
        <f>S1054*H1054</f>
        <v>0</v>
      </c>
      <c r="U1054" s="34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R1054" s="195" t="s">
        <v>262</v>
      </c>
      <c r="AT1054" s="195" t="s">
        <v>143</v>
      </c>
      <c r="AU1054" s="195" t="s">
        <v>148</v>
      </c>
      <c r="AY1054" s="17" t="s">
        <v>140</v>
      </c>
      <c r="BE1054" s="196">
        <f>IF(N1054="základní",J1054,0)</f>
        <v>0</v>
      </c>
      <c r="BF1054" s="196">
        <f>IF(N1054="snížená",J1054,0)</f>
        <v>0</v>
      </c>
      <c r="BG1054" s="196">
        <f>IF(N1054="zákl. přenesená",J1054,0)</f>
        <v>0</v>
      </c>
      <c r="BH1054" s="196">
        <f>IF(N1054="sníž. přenesená",J1054,0)</f>
        <v>0</v>
      </c>
      <c r="BI1054" s="196">
        <f>IF(N1054="nulová",J1054,0)</f>
        <v>0</v>
      </c>
      <c r="BJ1054" s="17" t="s">
        <v>148</v>
      </c>
      <c r="BK1054" s="196">
        <f>ROUND(I1054*H1054,2)</f>
        <v>0</v>
      </c>
      <c r="BL1054" s="17" t="s">
        <v>262</v>
      </c>
      <c r="BM1054" s="195" t="s">
        <v>1772</v>
      </c>
    </row>
    <row r="1055" spans="1:65" s="2" customFormat="1" ht="24.2" customHeight="1">
      <c r="A1055" s="34"/>
      <c r="B1055" s="35"/>
      <c r="C1055" s="183" t="s">
        <v>1773</v>
      </c>
      <c r="D1055" s="183" t="s">
        <v>143</v>
      </c>
      <c r="E1055" s="184" t="s">
        <v>1774</v>
      </c>
      <c r="F1055" s="185" t="s">
        <v>1775</v>
      </c>
      <c r="G1055" s="186" t="s">
        <v>146</v>
      </c>
      <c r="H1055" s="187">
        <v>0.216</v>
      </c>
      <c r="I1055" s="188"/>
      <c r="J1055" s="189">
        <f>ROUND(I1055*H1055,2)</f>
        <v>0</v>
      </c>
      <c r="K1055" s="190"/>
      <c r="L1055" s="39"/>
      <c r="M1055" s="191" t="s">
        <v>1</v>
      </c>
      <c r="N1055" s="192" t="s">
        <v>39</v>
      </c>
      <c r="O1055" s="71"/>
      <c r="P1055" s="193">
        <f>O1055*H1055</f>
        <v>0</v>
      </c>
      <c r="Q1055" s="193">
        <v>0</v>
      </c>
      <c r="R1055" s="193">
        <f>Q1055*H1055</f>
        <v>0</v>
      </c>
      <c r="S1055" s="193">
        <v>0</v>
      </c>
      <c r="T1055" s="194">
        <f>S1055*H1055</f>
        <v>0</v>
      </c>
      <c r="U1055" s="34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R1055" s="195" t="s">
        <v>262</v>
      </c>
      <c r="AT1055" s="195" t="s">
        <v>143</v>
      </c>
      <c r="AU1055" s="195" t="s">
        <v>148</v>
      </c>
      <c r="AY1055" s="17" t="s">
        <v>140</v>
      </c>
      <c r="BE1055" s="196">
        <f>IF(N1055="základní",J1055,0)</f>
        <v>0</v>
      </c>
      <c r="BF1055" s="196">
        <f>IF(N1055="snížená",J1055,0)</f>
        <v>0</v>
      </c>
      <c r="BG1055" s="196">
        <f>IF(N1055="zákl. přenesená",J1055,0)</f>
        <v>0</v>
      </c>
      <c r="BH1055" s="196">
        <f>IF(N1055="sníž. přenesená",J1055,0)</f>
        <v>0</v>
      </c>
      <c r="BI1055" s="196">
        <f>IF(N1055="nulová",J1055,0)</f>
        <v>0</v>
      </c>
      <c r="BJ1055" s="17" t="s">
        <v>148</v>
      </c>
      <c r="BK1055" s="196">
        <f>ROUND(I1055*H1055,2)</f>
        <v>0</v>
      </c>
      <c r="BL1055" s="17" t="s">
        <v>262</v>
      </c>
      <c r="BM1055" s="195" t="s">
        <v>1776</v>
      </c>
    </row>
    <row r="1056" spans="1:65" s="12" customFormat="1" ht="22.9" customHeight="1">
      <c r="B1056" s="167"/>
      <c r="C1056" s="168"/>
      <c r="D1056" s="169" t="s">
        <v>72</v>
      </c>
      <c r="E1056" s="181" t="s">
        <v>1777</v>
      </c>
      <c r="F1056" s="181" t="s">
        <v>1778</v>
      </c>
      <c r="G1056" s="168"/>
      <c r="H1056" s="168"/>
      <c r="I1056" s="171"/>
      <c r="J1056" s="182">
        <f>BK1056</f>
        <v>0</v>
      </c>
      <c r="K1056" s="168"/>
      <c r="L1056" s="173"/>
      <c r="M1056" s="174"/>
      <c r="N1056" s="175"/>
      <c r="O1056" s="175"/>
      <c r="P1056" s="176">
        <f>SUM(P1057:P1115)</f>
        <v>0</v>
      </c>
      <c r="Q1056" s="175"/>
      <c r="R1056" s="176">
        <f>SUM(R1057:R1115)</f>
        <v>0.79628043999999998</v>
      </c>
      <c r="S1056" s="175"/>
      <c r="T1056" s="177">
        <f>SUM(T1057:T1115)</f>
        <v>3.6000000000000002E-4</v>
      </c>
      <c r="AR1056" s="178" t="s">
        <v>148</v>
      </c>
      <c r="AT1056" s="179" t="s">
        <v>72</v>
      </c>
      <c r="AU1056" s="179" t="s">
        <v>81</v>
      </c>
      <c r="AY1056" s="178" t="s">
        <v>140</v>
      </c>
      <c r="BK1056" s="180">
        <f>SUM(BK1057:BK1115)</f>
        <v>0</v>
      </c>
    </row>
    <row r="1057" spans="1:65" s="2" customFormat="1" ht="16.5" customHeight="1">
      <c r="A1057" s="34"/>
      <c r="B1057" s="35"/>
      <c r="C1057" s="183" t="s">
        <v>1779</v>
      </c>
      <c r="D1057" s="183" t="s">
        <v>143</v>
      </c>
      <c r="E1057" s="184" t="s">
        <v>1780</v>
      </c>
      <c r="F1057" s="185" t="s">
        <v>1781</v>
      </c>
      <c r="G1057" s="186" t="s">
        <v>166</v>
      </c>
      <c r="H1057" s="187">
        <v>17.292000000000002</v>
      </c>
      <c r="I1057" s="188"/>
      <c r="J1057" s="189">
        <f>ROUND(I1057*H1057,2)</f>
        <v>0</v>
      </c>
      <c r="K1057" s="190"/>
      <c r="L1057" s="39"/>
      <c r="M1057" s="191" t="s">
        <v>1</v>
      </c>
      <c r="N1057" s="192" t="s">
        <v>39</v>
      </c>
      <c r="O1057" s="71"/>
      <c r="P1057" s="193">
        <f>O1057*H1057</f>
        <v>0</v>
      </c>
      <c r="Q1057" s="193">
        <v>0</v>
      </c>
      <c r="R1057" s="193">
        <f>Q1057*H1057</f>
        <v>0</v>
      </c>
      <c r="S1057" s="193">
        <v>0</v>
      </c>
      <c r="T1057" s="194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195" t="s">
        <v>262</v>
      </c>
      <c r="AT1057" s="195" t="s">
        <v>143</v>
      </c>
      <c r="AU1057" s="195" t="s">
        <v>148</v>
      </c>
      <c r="AY1057" s="17" t="s">
        <v>140</v>
      </c>
      <c r="BE1057" s="196">
        <f>IF(N1057="základní",J1057,0)</f>
        <v>0</v>
      </c>
      <c r="BF1057" s="196">
        <f>IF(N1057="snížená",J1057,0)</f>
        <v>0</v>
      </c>
      <c r="BG1057" s="196">
        <f>IF(N1057="zákl. přenesená",J1057,0)</f>
        <v>0</v>
      </c>
      <c r="BH1057" s="196">
        <f>IF(N1057="sníž. přenesená",J1057,0)</f>
        <v>0</v>
      </c>
      <c r="BI1057" s="196">
        <f>IF(N1057="nulová",J1057,0)</f>
        <v>0</v>
      </c>
      <c r="BJ1057" s="17" t="s">
        <v>148</v>
      </c>
      <c r="BK1057" s="196">
        <f>ROUND(I1057*H1057,2)</f>
        <v>0</v>
      </c>
      <c r="BL1057" s="17" t="s">
        <v>262</v>
      </c>
      <c r="BM1057" s="195" t="s">
        <v>1782</v>
      </c>
    </row>
    <row r="1058" spans="1:65" s="2" customFormat="1" ht="16.5" customHeight="1">
      <c r="A1058" s="34"/>
      <c r="B1058" s="35"/>
      <c r="C1058" s="183" t="s">
        <v>1783</v>
      </c>
      <c r="D1058" s="183" t="s">
        <v>143</v>
      </c>
      <c r="E1058" s="184" t="s">
        <v>1784</v>
      </c>
      <c r="F1058" s="185" t="s">
        <v>1785</v>
      </c>
      <c r="G1058" s="186" t="s">
        <v>166</v>
      </c>
      <c r="H1058" s="187">
        <v>17.292000000000002</v>
      </c>
      <c r="I1058" s="188"/>
      <c r="J1058" s="189">
        <f>ROUND(I1058*H1058,2)</f>
        <v>0</v>
      </c>
      <c r="K1058" s="190"/>
      <c r="L1058" s="39"/>
      <c r="M1058" s="191" t="s">
        <v>1</v>
      </c>
      <c r="N1058" s="192" t="s">
        <v>39</v>
      </c>
      <c r="O1058" s="71"/>
      <c r="P1058" s="193">
        <f>O1058*H1058</f>
        <v>0</v>
      </c>
      <c r="Q1058" s="193">
        <v>2.9999999999999997E-4</v>
      </c>
      <c r="R1058" s="193">
        <f>Q1058*H1058</f>
        <v>5.1875999999999997E-3</v>
      </c>
      <c r="S1058" s="193">
        <v>0</v>
      </c>
      <c r="T1058" s="194">
        <f>S1058*H1058</f>
        <v>0</v>
      </c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R1058" s="195" t="s">
        <v>262</v>
      </c>
      <c r="AT1058" s="195" t="s">
        <v>143</v>
      </c>
      <c r="AU1058" s="195" t="s">
        <v>148</v>
      </c>
      <c r="AY1058" s="17" t="s">
        <v>140</v>
      </c>
      <c r="BE1058" s="196">
        <f>IF(N1058="základní",J1058,0)</f>
        <v>0</v>
      </c>
      <c r="BF1058" s="196">
        <f>IF(N1058="snížená",J1058,0)</f>
        <v>0</v>
      </c>
      <c r="BG1058" s="196">
        <f>IF(N1058="zákl. přenesená",J1058,0)</f>
        <v>0</v>
      </c>
      <c r="BH1058" s="196">
        <f>IF(N1058="sníž. přenesená",J1058,0)</f>
        <v>0</v>
      </c>
      <c r="BI1058" s="196">
        <f>IF(N1058="nulová",J1058,0)</f>
        <v>0</v>
      </c>
      <c r="BJ1058" s="17" t="s">
        <v>148</v>
      </c>
      <c r="BK1058" s="196">
        <f>ROUND(I1058*H1058,2)</f>
        <v>0</v>
      </c>
      <c r="BL1058" s="17" t="s">
        <v>262</v>
      </c>
      <c r="BM1058" s="195" t="s">
        <v>1786</v>
      </c>
    </row>
    <row r="1059" spans="1:65" s="2" customFormat="1" ht="24.2" customHeight="1">
      <c r="A1059" s="34"/>
      <c r="B1059" s="35"/>
      <c r="C1059" s="183" t="s">
        <v>1787</v>
      </c>
      <c r="D1059" s="183" t="s">
        <v>143</v>
      </c>
      <c r="E1059" s="184" t="s">
        <v>1788</v>
      </c>
      <c r="F1059" s="185" t="s">
        <v>1789</v>
      </c>
      <c r="G1059" s="186" t="s">
        <v>279</v>
      </c>
      <c r="H1059" s="187">
        <v>1</v>
      </c>
      <c r="I1059" s="188"/>
      <c r="J1059" s="189">
        <f>ROUND(I1059*H1059,2)</f>
        <v>0</v>
      </c>
      <c r="K1059" s="190"/>
      <c r="L1059" s="39"/>
      <c r="M1059" s="191" t="s">
        <v>1</v>
      </c>
      <c r="N1059" s="192" t="s">
        <v>39</v>
      </c>
      <c r="O1059" s="71"/>
      <c r="P1059" s="193">
        <f>O1059*H1059</f>
        <v>0</v>
      </c>
      <c r="Q1059" s="193">
        <v>2.1000000000000001E-4</v>
      </c>
      <c r="R1059" s="193">
        <f>Q1059*H1059</f>
        <v>2.1000000000000001E-4</v>
      </c>
      <c r="S1059" s="193">
        <v>0</v>
      </c>
      <c r="T1059" s="194">
        <f>S1059*H1059</f>
        <v>0</v>
      </c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R1059" s="195" t="s">
        <v>262</v>
      </c>
      <c r="AT1059" s="195" t="s">
        <v>143</v>
      </c>
      <c r="AU1059" s="195" t="s">
        <v>148</v>
      </c>
      <c r="AY1059" s="17" t="s">
        <v>140</v>
      </c>
      <c r="BE1059" s="196">
        <f>IF(N1059="základní",J1059,0)</f>
        <v>0</v>
      </c>
      <c r="BF1059" s="196">
        <f>IF(N1059="snížená",J1059,0)</f>
        <v>0</v>
      </c>
      <c r="BG1059" s="196">
        <f>IF(N1059="zákl. přenesená",J1059,0)</f>
        <v>0</v>
      </c>
      <c r="BH1059" s="196">
        <f>IF(N1059="sníž. přenesená",J1059,0)</f>
        <v>0</v>
      </c>
      <c r="BI1059" s="196">
        <f>IF(N1059="nulová",J1059,0)</f>
        <v>0</v>
      </c>
      <c r="BJ1059" s="17" t="s">
        <v>148</v>
      </c>
      <c r="BK1059" s="196">
        <f>ROUND(I1059*H1059,2)</f>
        <v>0</v>
      </c>
      <c r="BL1059" s="17" t="s">
        <v>262</v>
      </c>
      <c r="BM1059" s="195" t="s">
        <v>1790</v>
      </c>
    </row>
    <row r="1060" spans="1:65" s="13" customFormat="1" ht="11.25">
      <c r="B1060" s="197"/>
      <c r="C1060" s="198"/>
      <c r="D1060" s="199" t="s">
        <v>150</v>
      </c>
      <c r="E1060" s="200" t="s">
        <v>1</v>
      </c>
      <c r="F1060" s="201" t="s">
        <v>1791</v>
      </c>
      <c r="G1060" s="198"/>
      <c r="H1060" s="200" t="s">
        <v>1</v>
      </c>
      <c r="I1060" s="202"/>
      <c r="J1060" s="198"/>
      <c r="K1060" s="198"/>
      <c r="L1060" s="203"/>
      <c r="M1060" s="204"/>
      <c r="N1060" s="205"/>
      <c r="O1060" s="205"/>
      <c r="P1060" s="205"/>
      <c r="Q1060" s="205"/>
      <c r="R1060" s="205"/>
      <c r="S1060" s="205"/>
      <c r="T1060" s="206"/>
      <c r="AT1060" s="207" t="s">
        <v>150</v>
      </c>
      <c r="AU1060" s="207" t="s">
        <v>148</v>
      </c>
      <c r="AV1060" s="13" t="s">
        <v>81</v>
      </c>
      <c r="AW1060" s="13" t="s">
        <v>31</v>
      </c>
      <c r="AX1060" s="13" t="s">
        <v>73</v>
      </c>
      <c r="AY1060" s="207" t="s">
        <v>140</v>
      </c>
    </row>
    <row r="1061" spans="1:65" s="14" customFormat="1" ht="11.25">
      <c r="B1061" s="208"/>
      <c r="C1061" s="209"/>
      <c r="D1061" s="199" t="s">
        <v>150</v>
      </c>
      <c r="E1061" s="210" t="s">
        <v>1</v>
      </c>
      <c r="F1061" s="211" t="s">
        <v>81</v>
      </c>
      <c r="G1061" s="209"/>
      <c r="H1061" s="212">
        <v>1</v>
      </c>
      <c r="I1061" s="213"/>
      <c r="J1061" s="209"/>
      <c r="K1061" s="209"/>
      <c r="L1061" s="214"/>
      <c r="M1061" s="215"/>
      <c r="N1061" s="216"/>
      <c r="O1061" s="216"/>
      <c r="P1061" s="216"/>
      <c r="Q1061" s="216"/>
      <c r="R1061" s="216"/>
      <c r="S1061" s="216"/>
      <c r="T1061" s="217"/>
      <c r="AT1061" s="218" t="s">
        <v>150</v>
      </c>
      <c r="AU1061" s="218" t="s">
        <v>148</v>
      </c>
      <c r="AV1061" s="14" t="s">
        <v>148</v>
      </c>
      <c r="AW1061" s="14" t="s">
        <v>31</v>
      </c>
      <c r="AX1061" s="14" t="s">
        <v>81</v>
      </c>
      <c r="AY1061" s="218" t="s">
        <v>140</v>
      </c>
    </row>
    <row r="1062" spans="1:65" s="2" customFormat="1" ht="37.9" customHeight="1">
      <c r="A1062" s="34"/>
      <c r="B1062" s="35"/>
      <c r="C1062" s="183" t="s">
        <v>1792</v>
      </c>
      <c r="D1062" s="183" t="s">
        <v>143</v>
      </c>
      <c r="E1062" s="184" t="s">
        <v>1793</v>
      </c>
      <c r="F1062" s="185" t="s">
        <v>1794</v>
      </c>
      <c r="G1062" s="186" t="s">
        <v>166</v>
      </c>
      <c r="H1062" s="187">
        <v>17.292000000000002</v>
      </c>
      <c r="I1062" s="188"/>
      <c r="J1062" s="189">
        <f>ROUND(I1062*H1062,2)</f>
        <v>0</v>
      </c>
      <c r="K1062" s="190"/>
      <c r="L1062" s="39"/>
      <c r="M1062" s="191" t="s">
        <v>1</v>
      </c>
      <c r="N1062" s="192" t="s">
        <v>39</v>
      </c>
      <c r="O1062" s="71"/>
      <c r="P1062" s="193">
        <f>O1062*H1062</f>
        <v>0</v>
      </c>
      <c r="Q1062" s="193">
        <v>8.9999999999999993E-3</v>
      </c>
      <c r="R1062" s="193">
        <f>Q1062*H1062</f>
        <v>0.15562800000000002</v>
      </c>
      <c r="S1062" s="193">
        <v>0</v>
      </c>
      <c r="T1062" s="194">
        <f>S1062*H1062</f>
        <v>0</v>
      </c>
      <c r="U1062" s="34"/>
      <c r="V1062" s="34"/>
      <c r="W1062" s="34"/>
      <c r="X1062" s="34"/>
      <c r="Y1062" s="34"/>
      <c r="Z1062" s="34"/>
      <c r="AA1062" s="34"/>
      <c r="AB1062" s="34"/>
      <c r="AC1062" s="34"/>
      <c r="AD1062" s="34"/>
      <c r="AE1062" s="34"/>
      <c r="AR1062" s="195" t="s">
        <v>262</v>
      </c>
      <c r="AT1062" s="195" t="s">
        <v>143</v>
      </c>
      <c r="AU1062" s="195" t="s">
        <v>148</v>
      </c>
      <c r="AY1062" s="17" t="s">
        <v>140</v>
      </c>
      <c r="BE1062" s="196">
        <f>IF(N1062="základní",J1062,0)</f>
        <v>0</v>
      </c>
      <c r="BF1062" s="196">
        <f>IF(N1062="snížená",J1062,0)</f>
        <v>0</v>
      </c>
      <c r="BG1062" s="196">
        <f>IF(N1062="zákl. přenesená",J1062,0)</f>
        <v>0</v>
      </c>
      <c r="BH1062" s="196">
        <f>IF(N1062="sníž. přenesená",J1062,0)</f>
        <v>0</v>
      </c>
      <c r="BI1062" s="196">
        <f>IF(N1062="nulová",J1062,0)</f>
        <v>0</v>
      </c>
      <c r="BJ1062" s="17" t="s">
        <v>148</v>
      </c>
      <c r="BK1062" s="196">
        <f>ROUND(I1062*H1062,2)</f>
        <v>0</v>
      </c>
      <c r="BL1062" s="17" t="s">
        <v>262</v>
      </c>
      <c r="BM1062" s="195" t="s">
        <v>1795</v>
      </c>
    </row>
    <row r="1063" spans="1:65" s="13" customFormat="1" ht="11.25">
      <c r="B1063" s="197"/>
      <c r="C1063" s="198"/>
      <c r="D1063" s="199" t="s">
        <v>150</v>
      </c>
      <c r="E1063" s="200" t="s">
        <v>1</v>
      </c>
      <c r="F1063" s="201" t="s">
        <v>191</v>
      </c>
      <c r="G1063" s="198"/>
      <c r="H1063" s="200" t="s">
        <v>1</v>
      </c>
      <c r="I1063" s="202"/>
      <c r="J1063" s="198"/>
      <c r="K1063" s="198"/>
      <c r="L1063" s="203"/>
      <c r="M1063" s="204"/>
      <c r="N1063" s="205"/>
      <c r="O1063" s="205"/>
      <c r="P1063" s="205"/>
      <c r="Q1063" s="205"/>
      <c r="R1063" s="205"/>
      <c r="S1063" s="205"/>
      <c r="T1063" s="206"/>
      <c r="AT1063" s="207" t="s">
        <v>150</v>
      </c>
      <c r="AU1063" s="207" t="s">
        <v>148</v>
      </c>
      <c r="AV1063" s="13" t="s">
        <v>81</v>
      </c>
      <c r="AW1063" s="13" t="s">
        <v>31</v>
      </c>
      <c r="AX1063" s="13" t="s">
        <v>73</v>
      </c>
      <c r="AY1063" s="207" t="s">
        <v>140</v>
      </c>
    </row>
    <row r="1064" spans="1:65" s="14" customFormat="1" ht="11.25">
      <c r="B1064" s="208"/>
      <c r="C1064" s="209"/>
      <c r="D1064" s="199" t="s">
        <v>150</v>
      </c>
      <c r="E1064" s="210" t="s">
        <v>1</v>
      </c>
      <c r="F1064" s="211" t="s">
        <v>1796</v>
      </c>
      <c r="G1064" s="209"/>
      <c r="H1064" s="212">
        <v>4.9500000000000011</v>
      </c>
      <c r="I1064" s="213"/>
      <c r="J1064" s="209"/>
      <c r="K1064" s="209"/>
      <c r="L1064" s="214"/>
      <c r="M1064" s="215"/>
      <c r="N1064" s="216"/>
      <c r="O1064" s="216"/>
      <c r="P1064" s="216"/>
      <c r="Q1064" s="216"/>
      <c r="R1064" s="216"/>
      <c r="S1064" s="216"/>
      <c r="T1064" s="217"/>
      <c r="AT1064" s="218" t="s">
        <v>150</v>
      </c>
      <c r="AU1064" s="218" t="s">
        <v>148</v>
      </c>
      <c r="AV1064" s="14" t="s">
        <v>148</v>
      </c>
      <c r="AW1064" s="14" t="s">
        <v>31</v>
      </c>
      <c r="AX1064" s="14" t="s">
        <v>73</v>
      </c>
      <c r="AY1064" s="218" t="s">
        <v>140</v>
      </c>
    </row>
    <row r="1065" spans="1:65" s="13" customFormat="1" ht="11.25">
      <c r="B1065" s="197"/>
      <c r="C1065" s="198"/>
      <c r="D1065" s="199" t="s">
        <v>150</v>
      </c>
      <c r="E1065" s="200" t="s">
        <v>1</v>
      </c>
      <c r="F1065" s="201" t="s">
        <v>193</v>
      </c>
      <c r="G1065" s="198"/>
      <c r="H1065" s="200" t="s">
        <v>1</v>
      </c>
      <c r="I1065" s="202"/>
      <c r="J1065" s="198"/>
      <c r="K1065" s="198"/>
      <c r="L1065" s="203"/>
      <c r="M1065" s="204"/>
      <c r="N1065" s="205"/>
      <c r="O1065" s="205"/>
      <c r="P1065" s="205"/>
      <c r="Q1065" s="205"/>
      <c r="R1065" s="205"/>
      <c r="S1065" s="205"/>
      <c r="T1065" s="206"/>
      <c r="AT1065" s="207" t="s">
        <v>150</v>
      </c>
      <c r="AU1065" s="207" t="s">
        <v>148</v>
      </c>
      <c r="AV1065" s="13" t="s">
        <v>81</v>
      </c>
      <c r="AW1065" s="13" t="s">
        <v>31</v>
      </c>
      <c r="AX1065" s="13" t="s">
        <v>73</v>
      </c>
      <c r="AY1065" s="207" t="s">
        <v>140</v>
      </c>
    </row>
    <row r="1066" spans="1:65" s="14" customFormat="1" ht="11.25">
      <c r="B1066" s="208"/>
      <c r="C1066" s="209"/>
      <c r="D1066" s="199" t="s">
        <v>150</v>
      </c>
      <c r="E1066" s="210" t="s">
        <v>1</v>
      </c>
      <c r="F1066" s="211" t="s">
        <v>1797</v>
      </c>
      <c r="G1066" s="209"/>
      <c r="H1066" s="212">
        <v>12.341999999999999</v>
      </c>
      <c r="I1066" s="213"/>
      <c r="J1066" s="209"/>
      <c r="K1066" s="209"/>
      <c r="L1066" s="214"/>
      <c r="M1066" s="215"/>
      <c r="N1066" s="216"/>
      <c r="O1066" s="216"/>
      <c r="P1066" s="216"/>
      <c r="Q1066" s="216"/>
      <c r="R1066" s="216"/>
      <c r="S1066" s="216"/>
      <c r="T1066" s="217"/>
      <c r="AT1066" s="218" t="s">
        <v>150</v>
      </c>
      <c r="AU1066" s="218" t="s">
        <v>148</v>
      </c>
      <c r="AV1066" s="14" t="s">
        <v>148</v>
      </c>
      <c r="AW1066" s="14" t="s">
        <v>31</v>
      </c>
      <c r="AX1066" s="14" t="s">
        <v>73</v>
      </c>
      <c r="AY1066" s="218" t="s">
        <v>140</v>
      </c>
    </row>
    <row r="1067" spans="1:65" s="15" customFormat="1" ht="11.25">
      <c r="B1067" s="230"/>
      <c r="C1067" s="231"/>
      <c r="D1067" s="199" t="s">
        <v>150</v>
      </c>
      <c r="E1067" s="232" t="s">
        <v>1</v>
      </c>
      <c r="F1067" s="233" t="s">
        <v>201</v>
      </c>
      <c r="G1067" s="231"/>
      <c r="H1067" s="234">
        <v>17.292000000000002</v>
      </c>
      <c r="I1067" s="235"/>
      <c r="J1067" s="231"/>
      <c r="K1067" s="231"/>
      <c r="L1067" s="236"/>
      <c r="M1067" s="237"/>
      <c r="N1067" s="238"/>
      <c r="O1067" s="238"/>
      <c r="P1067" s="238"/>
      <c r="Q1067" s="238"/>
      <c r="R1067" s="238"/>
      <c r="S1067" s="238"/>
      <c r="T1067" s="239"/>
      <c r="AT1067" s="240" t="s">
        <v>150</v>
      </c>
      <c r="AU1067" s="240" t="s">
        <v>148</v>
      </c>
      <c r="AV1067" s="15" t="s">
        <v>147</v>
      </c>
      <c r="AW1067" s="15" t="s">
        <v>31</v>
      </c>
      <c r="AX1067" s="15" t="s">
        <v>81</v>
      </c>
      <c r="AY1067" s="240" t="s">
        <v>140</v>
      </c>
    </row>
    <row r="1068" spans="1:65" s="2" customFormat="1" ht="24.2" customHeight="1">
      <c r="A1068" s="34"/>
      <c r="B1068" s="35"/>
      <c r="C1068" s="219" t="s">
        <v>1798</v>
      </c>
      <c r="D1068" s="219" t="s">
        <v>158</v>
      </c>
      <c r="E1068" s="220" t="s">
        <v>1598</v>
      </c>
      <c r="F1068" s="221" t="s">
        <v>1599</v>
      </c>
      <c r="G1068" s="222" t="s">
        <v>166</v>
      </c>
      <c r="H1068" s="223">
        <v>19.885999999999999</v>
      </c>
      <c r="I1068" s="224"/>
      <c r="J1068" s="225">
        <f>ROUND(I1068*H1068,2)</f>
        <v>0</v>
      </c>
      <c r="K1068" s="226"/>
      <c r="L1068" s="227"/>
      <c r="M1068" s="228" t="s">
        <v>1</v>
      </c>
      <c r="N1068" s="229" t="s">
        <v>39</v>
      </c>
      <c r="O1068" s="71"/>
      <c r="P1068" s="193">
        <f>O1068*H1068</f>
        <v>0</v>
      </c>
      <c r="Q1068" s="193">
        <v>2.3699999999999999E-2</v>
      </c>
      <c r="R1068" s="193">
        <f>Q1068*H1068</f>
        <v>0.47129819999999994</v>
      </c>
      <c r="S1068" s="193">
        <v>0</v>
      </c>
      <c r="T1068" s="194">
        <f>S1068*H1068</f>
        <v>0</v>
      </c>
      <c r="U1068" s="34"/>
      <c r="V1068" s="34"/>
      <c r="W1068" s="34"/>
      <c r="X1068" s="34"/>
      <c r="Y1068" s="34"/>
      <c r="Z1068" s="34"/>
      <c r="AA1068" s="34"/>
      <c r="AB1068" s="34"/>
      <c r="AC1068" s="34"/>
      <c r="AD1068" s="34"/>
      <c r="AE1068" s="34"/>
      <c r="AR1068" s="195" t="s">
        <v>349</v>
      </c>
      <c r="AT1068" s="195" t="s">
        <v>158</v>
      </c>
      <c r="AU1068" s="195" t="s">
        <v>148</v>
      </c>
      <c r="AY1068" s="17" t="s">
        <v>140</v>
      </c>
      <c r="BE1068" s="196">
        <f>IF(N1068="základní",J1068,0)</f>
        <v>0</v>
      </c>
      <c r="BF1068" s="196">
        <f>IF(N1068="snížená",J1068,0)</f>
        <v>0</v>
      </c>
      <c r="BG1068" s="196">
        <f>IF(N1068="zákl. přenesená",J1068,0)</f>
        <v>0</v>
      </c>
      <c r="BH1068" s="196">
        <f>IF(N1068="sníž. přenesená",J1068,0)</f>
        <v>0</v>
      </c>
      <c r="BI1068" s="196">
        <f>IF(N1068="nulová",J1068,0)</f>
        <v>0</v>
      </c>
      <c r="BJ1068" s="17" t="s">
        <v>148</v>
      </c>
      <c r="BK1068" s="196">
        <f>ROUND(I1068*H1068,2)</f>
        <v>0</v>
      </c>
      <c r="BL1068" s="17" t="s">
        <v>262</v>
      </c>
      <c r="BM1068" s="195" t="s">
        <v>1799</v>
      </c>
    </row>
    <row r="1069" spans="1:65" s="14" customFormat="1" ht="11.25">
      <c r="B1069" s="208"/>
      <c r="C1069" s="209"/>
      <c r="D1069" s="199" t="s">
        <v>150</v>
      </c>
      <c r="E1069" s="209"/>
      <c r="F1069" s="211" t="s">
        <v>1800</v>
      </c>
      <c r="G1069" s="209"/>
      <c r="H1069" s="212">
        <v>19.885999999999999</v>
      </c>
      <c r="I1069" s="213"/>
      <c r="J1069" s="209"/>
      <c r="K1069" s="209"/>
      <c r="L1069" s="214"/>
      <c r="M1069" s="215"/>
      <c r="N1069" s="216"/>
      <c r="O1069" s="216"/>
      <c r="P1069" s="216"/>
      <c r="Q1069" s="216"/>
      <c r="R1069" s="216"/>
      <c r="S1069" s="216"/>
      <c r="T1069" s="217"/>
      <c r="AT1069" s="218" t="s">
        <v>150</v>
      </c>
      <c r="AU1069" s="218" t="s">
        <v>148</v>
      </c>
      <c r="AV1069" s="14" t="s">
        <v>148</v>
      </c>
      <c r="AW1069" s="14" t="s">
        <v>4</v>
      </c>
      <c r="AX1069" s="14" t="s">
        <v>81</v>
      </c>
      <c r="AY1069" s="218" t="s">
        <v>140</v>
      </c>
    </row>
    <row r="1070" spans="1:65" s="2" customFormat="1" ht="24.2" customHeight="1">
      <c r="A1070" s="34"/>
      <c r="B1070" s="35"/>
      <c r="C1070" s="183" t="s">
        <v>1801</v>
      </c>
      <c r="D1070" s="183" t="s">
        <v>143</v>
      </c>
      <c r="E1070" s="184" t="s">
        <v>1802</v>
      </c>
      <c r="F1070" s="185" t="s">
        <v>1803</v>
      </c>
      <c r="G1070" s="186" t="s">
        <v>166</v>
      </c>
      <c r="H1070" s="187">
        <v>17.292000000000002</v>
      </c>
      <c r="I1070" s="188"/>
      <c r="J1070" s="189">
        <f>ROUND(I1070*H1070,2)</f>
        <v>0</v>
      </c>
      <c r="K1070" s="190"/>
      <c r="L1070" s="39"/>
      <c r="M1070" s="191" t="s">
        <v>1</v>
      </c>
      <c r="N1070" s="192" t="s">
        <v>39</v>
      </c>
      <c r="O1070" s="71"/>
      <c r="P1070" s="193">
        <f>O1070*H1070</f>
        <v>0</v>
      </c>
      <c r="Q1070" s="193">
        <v>0</v>
      </c>
      <c r="R1070" s="193">
        <f>Q1070*H1070</f>
        <v>0</v>
      </c>
      <c r="S1070" s="193">
        <v>0</v>
      </c>
      <c r="T1070" s="194">
        <f>S1070*H1070</f>
        <v>0</v>
      </c>
      <c r="U1070" s="34"/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R1070" s="195" t="s">
        <v>262</v>
      </c>
      <c r="AT1070" s="195" t="s">
        <v>143</v>
      </c>
      <c r="AU1070" s="195" t="s">
        <v>148</v>
      </c>
      <c r="AY1070" s="17" t="s">
        <v>140</v>
      </c>
      <c r="BE1070" s="196">
        <f>IF(N1070="základní",J1070,0)</f>
        <v>0</v>
      </c>
      <c r="BF1070" s="196">
        <f>IF(N1070="snížená",J1070,0)</f>
        <v>0</v>
      </c>
      <c r="BG1070" s="196">
        <f>IF(N1070="zákl. přenesená",J1070,0)</f>
        <v>0</v>
      </c>
      <c r="BH1070" s="196">
        <f>IF(N1070="sníž. přenesená",J1070,0)</f>
        <v>0</v>
      </c>
      <c r="BI1070" s="196">
        <f>IF(N1070="nulová",J1070,0)</f>
        <v>0</v>
      </c>
      <c r="BJ1070" s="17" t="s">
        <v>148</v>
      </c>
      <c r="BK1070" s="196">
        <f>ROUND(I1070*H1070,2)</f>
        <v>0</v>
      </c>
      <c r="BL1070" s="17" t="s">
        <v>262</v>
      </c>
      <c r="BM1070" s="195" t="s">
        <v>1804</v>
      </c>
    </row>
    <row r="1071" spans="1:65" s="2" customFormat="1" ht="24.2" customHeight="1">
      <c r="A1071" s="34"/>
      <c r="B1071" s="35"/>
      <c r="C1071" s="183" t="s">
        <v>1805</v>
      </c>
      <c r="D1071" s="183" t="s">
        <v>143</v>
      </c>
      <c r="E1071" s="184" t="s">
        <v>1806</v>
      </c>
      <c r="F1071" s="185" t="s">
        <v>1807</v>
      </c>
      <c r="G1071" s="186" t="s">
        <v>166</v>
      </c>
      <c r="H1071" s="187">
        <v>0.75</v>
      </c>
      <c r="I1071" s="188"/>
      <c r="J1071" s="189">
        <f>ROUND(I1071*H1071,2)</f>
        <v>0</v>
      </c>
      <c r="K1071" s="190"/>
      <c r="L1071" s="39"/>
      <c r="M1071" s="191" t="s">
        <v>1</v>
      </c>
      <c r="N1071" s="192" t="s">
        <v>39</v>
      </c>
      <c r="O1071" s="71"/>
      <c r="P1071" s="193">
        <f>O1071*H1071</f>
        <v>0</v>
      </c>
      <c r="Q1071" s="193">
        <v>5.8E-4</v>
      </c>
      <c r="R1071" s="193">
        <f>Q1071*H1071</f>
        <v>4.35E-4</v>
      </c>
      <c r="S1071" s="193">
        <v>0</v>
      </c>
      <c r="T1071" s="194">
        <f>S1071*H1071</f>
        <v>0</v>
      </c>
      <c r="U1071" s="34"/>
      <c r="V1071" s="34"/>
      <c r="W1071" s="34"/>
      <c r="X1071" s="34"/>
      <c r="Y1071" s="34"/>
      <c r="Z1071" s="34"/>
      <c r="AA1071" s="34"/>
      <c r="AB1071" s="34"/>
      <c r="AC1071" s="34"/>
      <c r="AD1071" s="34"/>
      <c r="AE1071" s="34"/>
      <c r="AR1071" s="195" t="s">
        <v>262</v>
      </c>
      <c r="AT1071" s="195" t="s">
        <v>143</v>
      </c>
      <c r="AU1071" s="195" t="s">
        <v>148</v>
      </c>
      <c r="AY1071" s="17" t="s">
        <v>140</v>
      </c>
      <c r="BE1071" s="196">
        <f>IF(N1071="základní",J1071,0)</f>
        <v>0</v>
      </c>
      <c r="BF1071" s="196">
        <f>IF(N1071="snížená",J1071,0)</f>
        <v>0</v>
      </c>
      <c r="BG1071" s="196">
        <f>IF(N1071="zákl. přenesená",J1071,0)</f>
        <v>0</v>
      </c>
      <c r="BH1071" s="196">
        <f>IF(N1071="sníž. přenesená",J1071,0)</f>
        <v>0</v>
      </c>
      <c r="BI1071" s="196">
        <f>IF(N1071="nulová",J1071,0)</f>
        <v>0</v>
      </c>
      <c r="BJ1071" s="17" t="s">
        <v>148</v>
      </c>
      <c r="BK1071" s="196">
        <f>ROUND(I1071*H1071,2)</f>
        <v>0</v>
      </c>
      <c r="BL1071" s="17" t="s">
        <v>262</v>
      </c>
      <c r="BM1071" s="195" t="s">
        <v>1808</v>
      </c>
    </row>
    <row r="1072" spans="1:65" s="14" customFormat="1" ht="11.25">
      <c r="B1072" s="208"/>
      <c r="C1072" s="209"/>
      <c r="D1072" s="199" t="s">
        <v>150</v>
      </c>
      <c r="E1072" s="210" t="s">
        <v>1</v>
      </c>
      <c r="F1072" s="211" t="s">
        <v>1809</v>
      </c>
      <c r="G1072" s="209"/>
      <c r="H1072" s="212">
        <v>0.75</v>
      </c>
      <c r="I1072" s="213"/>
      <c r="J1072" s="209"/>
      <c r="K1072" s="209"/>
      <c r="L1072" s="214"/>
      <c r="M1072" s="215"/>
      <c r="N1072" s="216"/>
      <c r="O1072" s="216"/>
      <c r="P1072" s="216"/>
      <c r="Q1072" s="216"/>
      <c r="R1072" s="216"/>
      <c r="S1072" s="216"/>
      <c r="T1072" s="217"/>
      <c r="AT1072" s="218" t="s">
        <v>150</v>
      </c>
      <c r="AU1072" s="218" t="s">
        <v>148</v>
      </c>
      <c r="AV1072" s="14" t="s">
        <v>148</v>
      </c>
      <c r="AW1072" s="14" t="s">
        <v>31</v>
      </c>
      <c r="AX1072" s="14" t="s">
        <v>81</v>
      </c>
      <c r="AY1072" s="218" t="s">
        <v>140</v>
      </c>
    </row>
    <row r="1073" spans="1:65" s="2" customFormat="1" ht="24.2" customHeight="1">
      <c r="A1073" s="34"/>
      <c r="B1073" s="35"/>
      <c r="C1073" s="219" t="s">
        <v>1810</v>
      </c>
      <c r="D1073" s="219" t="s">
        <v>158</v>
      </c>
      <c r="E1073" s="220" t="s">
        <v>1811</v>
      </c>
      <c r="F1073" s="221" t="s">
        <v>1812</v>
      </c>
      <c r="G1073" s="222" t="s">
        <v>166</v>
      </c>
      <c r="H1073" s="223">
        <v>0.82499999999999996</v>
      </c>
      <c r="I1073" s="224"/>
      <c r="J1073" s="225">
        <f>ROUND(I1073*H1073,2)</f>
        <v>0</v>
      </c>
      <c r="K1073" s="226"/>
      <c r="L1073" s="227"/>
      <c r="M1073" s="228" t="s">
        <v>1</v>
      </c>
      <c r="N1073" s="229" t="s">
        <v>39</v>
      </c>
      <c r="O1073" s="71"/>
      <c r="P1073" s="193">
        <f>O1073*H1073</f>
        <v>0</v>
      </c>
      <c r="Q1073" s="193">
        <v>1.2E-2</v>
      </c>
      <c r="R1073" s="193">
        <f>Q1073*H1073</f>
        <v>9.8999999999999991E-3</v>
      </c>
      <c r="S1073" s="193">
        <v>0</v>
      </c>
      <c r="T1073" s="194">
        <f>S1073*H1073</f>
        <v>0</v>
      </c>
      <c r="U1073" s="34"/>
      <c r="V1073" s="34"/>
      <c r="W1073" s="34"/>
      <c r="X1073" s="34"/>
      <c r="Y1073" s="34"/>
      <c r="Z1073" s="34"/>
      <c r="AA1073" s="34"/>
      <c r="AB1073" s="34"/>
      <c r="AC1073" s="34"/>
      <c r="AD1073" s="34"/>
      <c r="AE1073" s="34"/>
      <c r="AR1073" s="195" t="s">
        <v>349</v>
      </c>
      <c r="AT1073" s="195" t="s">
        <v>158</v>
      </c>
      <c r="AU1073" s="195" t="s">
        <v>148</v>
      </c>
      <c r="AY1073" s="17" t="s">
        <v>140</v>
      </c>
      <c r="BE1073" s="196">
        <f>IF(N1073="základní",J1073,0)</f>
        <v>0</v>
      </c>
      <c r="BF1073" s="196">
        <f>IF(N1073="snížená",J1073,0)</f>
        <v>0</v>
      </c>
      <c r="BG1073" s="196">
        <f>IF(N1073="zákl. přenesená",J1073,0)</f>
        <v>0</v>
      </c>
      <c r="BH1073" s="196">
        <f>IF(N1073="sníž. přenesená",J1073,0)</f>
        <v>0</v>
      </c>
      <c r="BI1073" s="196">
        <f>IF(N1073="nulová",J1073,0)</f>
        <v>0</v>
      </c>
      <c r="BJ1073" s="17" t="s">
        <v>148</v>
      </c>
      <c r="BK1073" s="196">
        <f>ROUND(I1073*H1073,2)</f>
        <v>0</v>
      </c>
      <c r="BL1073" s="17" t="s">
        <v>262</v>
      </c>
      <c r="BM1073" s="195" t="s">
        <v>1813</v>
      </c>
    </row>
    <row r="1074" spans="1:65" s="14" customFormat="1" ht="11.25">
      <c r="B1074" s="208"/>
      <c r="C1074" s="209"/>
      <c r="D1074" s="199" t="s">
        <v>150</v>
      </c>
      <c r="E1074" s="209"/>
      <c r="F1074" s="211" t="s">
        <v>1814</v>
      </c>
      <c r="G1074" s="209"/>
      <c r="H1074" s="212">
        <v>0.82499999999999996</v>
      </c>
      <c r="I1074" s="213"/>
      <c r="J1074" s="209"/>
      <c r="K1074" s="209"/>
      <c r="L1074" s="214"/>
      <c r="M1074" s="215"/>
      <c r="N1074" s="216"/>
      <c r="O1074" s="216"/>
      <c r="P1074" s="216"/>
      <c r="Q1074" s="216"/>
      <c r="R1074" s="216"/>
      <c r="S1074" s="216"/>
      <c r="T1074" s="217"/>
      <c r="AT1074" s="218" t="s">
        <v>150</v>
      </c>
      <c r="AU1074" s="218" t="s">
        <v>148</v>
      </c>
      <c r="AV1074" s="14" t="s">
        <v>148</v>
      </c>
      <c r="AW1074" s="14" t="s">
        <v>4</v>
      </c>
      <c r="AX1074" s="14" t="s">
        <v>81</v>
      </c>
      <c r="AY1074" s="218" t="s">
        <v>140</v>
      </c>
    </row>
    <row r="1075" spans="1:65" s="2" customFormat="1" ht="24.2" customHeight="1">
      <c r="A1075" s="34"/>
      <c r="B1075" s="35"/>
      <c r="C1075" s="183" t="s">
        <v>1815</v>
      </c>
      <c r="D1075" s="183" t="s">
        <v>143</v>
      </c>
      <c r="E1075" s="184" t="s">
        <v>1816</v>
      </c>
      <c r="F1075" s="185" t="s">
        <v>1817</v>
      </c>
      <c r="G1075" s="186" t="s">
        <v>279</v>
      </c>
      <c r="H1075" s="187">
        <v>1</v>
      </c>
      <c r="I1075" s="188"/>
      <c r="J1075" s="189">
        <f>ROUND(I1075*H1075,2)</f>
        <v>0</v>
      </c>
      <c r="K1075" s="190"/>
      <c r="L1075" s="39"/>
      <c r="M1075" s="191" t="s">
        <v>1</v>
      </c>
      <c r="N1075" s="192" t="s">
        <v>39</v>
      </c>
      <c r="O1075" s="71"/>
      <c r="P1075" s="193">
        <f>O1075*H1075</f>
        <v>0</v>
      </c>
      <c r="Q1075" s="193">
        <v>0</v>
      </c>
      <c r="R1075" s="193">
        <f>Q1075*H1075</f>
        <v>0</v>
      </c>
      <c r="S1075" s="193">
        <v>3.6000000000000002E-4</v>
      </c>
      <c r="T1075" s="194">
        <f>S1075*H1075</f>
        <v>3.6000000000000002E-4</v>
      </c>
      <c r="U1075" s="34"/>
      <c r="V1075" s="34"/>
      <c r="W1075" s="34"/>
      <c r="X1075" s="34"/>
      <c r="Y1075" s="34"/>
      <c r="Z1075" s="34"/>
      <c r="AA1075" s="34"/>
      <c r="AB1075" s="34"/>
      <c r="AC1075" s="34"/>
      <c r="AD1075" s="34"/>
      <c r="AE1075" s="34"/>
      <c r="AR1075" s="195" t="s">
        <v>262</v>
      </c>
      <c r="AT1075" s="195" t="s">
        <v>143</v>
      </c>
      <c r="AU1075" s="195" t="s">
        <v>148</v>
      </c>
      <c r="AY1075" s="17" t="s">
        <v>140</v>
      </c>
      <c r="BE1075" s="196">
        <f>IF(N1075="základní",J1075,0)</f>
        <v>0</v>
      </c>
      <c r="BF1075" s="196">
        <f>IF(N1075="snížená",J1075,0)</f>
        <v>0</v>
      </c>
      <c r="BG1075" s="196">
        <f>IF(N1075="zákl. přenesená",J1075,0)</f>
        <v>0</v>
      </c>
      <c r="BH1075" s="196">
        <f>IF(N1075="sníž. přenesená",J1075,0)</f>
        <v>0</v>
      </c>
      <c r="BI1075" s="196">
        <f>IF(N1075="nulová",J1075,0)</f>
        <v>0</v>
      </c>
      <c r="BJ1075" s="17" t="s">
        <v>148</v>
      </c>
      <c r="BK1075" s="196">
        <f>ROUND(I1075*H1075,2)</f>
        <v>0</v>
      </c>
      <c r="BL1075" s="17" t="s">
        <v>262</v>
      </c>
      <c r="BM1075" s="195" t="s">
        <v>1818</v>
      </c>
    </row>
    <row r="1076" spans="1:65" s="2" customFormat="1" ht="16.5" customHeight="1">
      <c r="A1076" s="34"/>
      <c r="B1076" s="35"/>
      <c r="C1076" s="183" t="s">
        <v>1819</v>
      </c>
      <c r="D1076" s="183" t="s">
        <v>143</v>
      </c>
      <c r="E1076" s="184" t="s">
        <v>1820</v>
      </c>
      <c r="F1076" s="185" t="s">
        <v>1821</v>
      </c>
      <c r="G1076" s="186" t="s">
        <v>249</v>
      </c>
      <c r="H1076" s="187">
        <v>15</v>
      </c>
      <c r="I1076" s="188"/>
      <c r="J1076" s="189">
        <f>ROUND(I1076*H1076,2)</f>
        <v>0</v>
      </c>
      <c r="K1076" s="190"/>
      <c r="L1076" s="39"/>
      <c r="M1076" s="191" t="s">
        <v>1</v>
      </c>
      <c r="N1076" s="192" t="s">
        <v>39</v>
      </c>
      <c r="O1076" s="71"/>
      <c r="P1076" s="193">
        <f>O1076*H1076</f>
        <v>0</v>
      </c>
      <c r="Q1076" s="193">
        <v>6.11E-3</v>
      </c>
      <c r="R1076" s="193">
        <f>Q1076*H1076</f>
        <v>9.1649999999999995E-2</v>
      </c>
      <c r="S1076" s="193">
        <v>0</v>
      </c>
      <c r="T1076" s="194">
        <f>S1076*H1076</f>
        <v>0</v>
      </c>
      <c r="U1076" s="34"/>
      <c r="V1076" s="34"/>
      <c r="W1076" s="34"/>
      <c r="X1076" s="34"/>
      <c r="Y1076" s="34"/>
      <c r="Z1076" s="34"/>
      <c r="AA1076" s="34"/>
      <c r="AB1076" s="34"/>
      <c r="AC1076" s="34"/>
      <c r="AD1076" s="34"/>
      <c r="AE1076" s="34"/>
      <c r="AR1076" s="195" t="s">
        <v>262</v>
      </c>
      <c r="AT1076" s="195" t="s">
        <v>143</v>
      </c>
      <c r="AU1076" s="195" t="s">
        <v>148</v>
      </c>
      <c r="AY1076" s="17" t="s">
        <v>140</v>
      </c>
      <c r="BE1076" s="196">
        <f>IF(N1076="základní",J1076,0)</f>
        <v>0</v>
      </c>
      <c r="BF1076" s="196">
        <f>IF(N1076="snížená",J1076,0)</f>
        <v>0</v>
      </c>
      <c r="BG1076" s="196">
        <f>IF(N1076="zákl. přenesená",J1076,0)</f>
        <v>0</v>
      </c>
      <c r="BH1076" s="196">
        <f>IF(N1076="sníž. přenesená",J1076,0)</f>
        <v>0</v>
      </c>
      <c r="BI1076" s="196">
        <f>IF(N1076="nulová",J1076,0)</f>
        <v>0</v>
      </c>
      <c r="BJ1076" s="17" t="s">
        <v>148</v>
      </c>
      <c r="BK1076" s="196">
        <f>ROUND(I1076*H1076,2)</f>
        <v>0</v>
      </c>
      <c r="BL1076" s="17" t="s">
        <v>262</v>
      </c>
      <c r="BM1076" s="195" t="s">
        <v>1822</v>
      </c>
    </row>
    <row r="1077" spans="1:65" s="14" customFormat="1" ht="11.25">
      <c r="B1077" s="208"/>
      <c r="C1077" s="209"/>
      <c r="D1077" s="199" t="s">
        <v>150</v>
      </c>
      <c r="E1077" s="210" t="s">
        <v>1</v>
      </c>
      <c r="F1077" s="211" t="s">
        <v>1823</v>
      </c>
      <c r="G1077" s="209"/>
      <c r="H1077" s="212">
        <v>15</v>
      </c>
      <c r="I1077" s="213"/>
      <c r="J1077" s="209"/>
      <c r="K1077" s="209"/>
      <c r="L1077" s="214"/>
      <c r="M1077" s="215"/>
      <c r="N1077" s="216"/>
      <c r="O1077" s="216"/>
      <c r="P1077" s="216"/>
      <c r="Q1077" s="216"/>
      <c r="R1077" s="216"/>
      <c r="S1077" s="216"/>
      <c r="T1077" s="217"/>
      <c r="AT1077" s="218" t="s">
        <v>150</v>
      </c>
      <c r="AU1077" s="218" t="s">
        <v>148</v>
      </c>
      <c r="AV1077" s="14" t="s">
        <v>148</v>
      </c>
      <c r="AW1077" s="14" t="s">
        <v>31</v>
      </c>
      <c r="AX1077" s="14" t="s">
        <v>81</v>
      </c>
      <c r="AY1077" s="218" t="s">
        <v>140</v>
      </c>
    </row>
    <row r="1078" spans="1:65" s="2" customFormat="1" ht="16.5" customHeight="1">
      <c r="A1078" s="34"/>
      <c r="B1078" s="35"/>
      <c r="C1078" s="219" t="s">
        <v>1824</v>
      </c>
      <c r="D1078" s="219" t="s">
        <v>158</v>
      </c>
      <c r="E1078" s="220" t="s">
        <v>1825</v>
      </c>
      <c r="F1078" s="221" t="s">
        <v>1826</v>
      </c>
      <c r="G1078" s="222" t="s">
        <v>249</v>
      </c>
      <c r="H1078" s="223">
        <v>15.75</v>
      </c>
      <c r="I1078" s="224"/>
      <c r="J1078" s="225">
        <f>ROUND(I1078*H1078,2)</f>
        <v>0</v>
      </c>
      <c r="K1078" s="226"/>
      <c r="L1078" s="227"/>
      <c r="M1078" s="228" t="s">
        <v>1</v>
      </c>
      <c r="N1078" s="229" t="s">
        <v>39</v>
      </c>
      <c r="O1078" s="71"/>
      <c r="P1078" s="193">
        <f>O1078*H1078</f>
        <v>0</v>
      </c>
      <c r="Q1078" s="193">
        <v>1.2E-4</v>
      </c>
      <c r="R1078" s="193">
        <f>Q1078*H1078</f>
        <v>1.89E-3</v>
      </c>
      <c r="S1078" s="193">
        <v>0</v>
      </c>
      <c r="T1078" s="194">
        <f>S1078*H1078</f>
        <v>0</v>
      </c>
      <c r="U1078" s="34"/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R1078" s="195" t="s">
        <v>349</v>
      </c>
      <c r="AT1078" s="195" t="s">
        <v>158</v>
      </c>
      <c r="AU1078" s="195" t="s">
        <v>148</v>
      </c>
      <c r="AY1078" s="17" t="s">
        <v>140</v>
      </c>
      <c r="BE1078" s="196">
        <f>IF(N1078="základní",J1078,0)</f>
        <v>0</v>
      </c>
      <c r="BF1078" s="196">
        <f>IF(N1078="snížená",J1078,0)</f>
        <v>0</v>
      </c>
      <c r="BG1078" s="196">
        <f>IF(N1078="zákl. přenesená",J1078,0)</f>
        <v>0</v>
      </c>
      <c r="BH1078" s="196">
        <f>IF(N1078="sníž. přenesená",J1078,0)</f>
        <v>0</v>
      </c>
      <c r="BI1078" s="196">
        <f>IF(N1078="nulová",J1078,0)</f>
        <v>0</v>
      </c>
      <c r="BJ1078" s="17" t="s">
        <v>148</v>
      </c>
      <c r="BK1078" s="196">
        <f>ROUND(I1078*H1078,2)</f>
        <v>0</v>
      </c>
      <c r="BL1078" s="17" t="s">
        <v>262</v>
      </c>
      <c r="BM1078" s="195" t="s">
        <v>1827</v>
      </c>
    </row>
    <row r="1079" spans="1:65" s="14" customFormat="1" ht="11.25">
      <c r="B1079" s="208"/>
      <c r="C1079" s="209"/>
      <c r="D1079" s="199" t="s">
        <v>150</v>
      </c>
      <c r="E1079" s="209"/>
      <c r="F1079" s="211" t="s">
        <v>1828</v>
      </c>
      <c r="G1079" s="209"/>
      <c r="H1079" s="212">
        <v>15.75</v>
      </c>
      <c r="I1079" s="213"/>
      <c r="J1079" s="209"/>
      <c r="K1079" s="209"/>
      <c r="L1079" s="214"/>
      <c r="M1079" s="215"/>
      <c r="N1079" s="216"/>
      <c r="O1079" s="216"/>
      <c r="P1079" s="216"/>
      <c r="Q1079" s="216"/>
      <c r="R1079" s="216"/>
      <c r="S1079" s="216"/>
      <c r="T1079" s="217"/>
      <c r="AT1079" s="218" t="s">
        <v>150</v>
      </c>
      <c r="AU1079" s="218" t="s">
        <v>148</v>
      </c>
      <c r="AV1079" s="14" t="s">
        <v>148</v>
      </c>
      <c r="AW1079" s="14" t="s">
        <v>4</v>
      </c>
      <c r="AX1079" s="14" t="s">
        <v>81</v>
      </c>
      <c r="AY1079" s="218" t="s">
        <v>140</v>
      </c>
    </row>
    <row r="1080" spans="1:65" s="2" customFormat="1" ht="16.5" customHeight="1">
      <c r="A1080" s="34"/>
      <c r="B1080" s="35"/>
      <c r="C1080" s="183" t="s">
        <v>1829</v>
      </c>
      <c r="D1080" s="183" t="s">
        <v>143</v>
      </c>
      <c r="E1080" s="184" t="s">
        <v>1830</v>
      </c>
      <c r="F1080" s="185" t="s">
        <v>1831</v>
      </c>
      <c r="G1080" s="186" t="s">
        <v>249</v>
      </c>
      <c r="H1080" s="187">
        <v>9.14</v>
      </c>
      <c r="I1080" s="188"/>
      <c r="J1080" s="189">
        <f>ROUND(I1080*H1080,2)</f>
        <v>0</v>
      </c>
      <c r="K1080" s="190"/>
      <c r="L1080" s="39"/>
      <c r="M1080" s="191" t="s">
        <v>1</v>
      </c>
      <c r="N1080" s="192" t="s">
        <v>39</v>
      </c>
      <c r="O1080" s="71"/>
      <c r="P1080" s="193">
        <f>O1080*H1080</f>
        <v>0</v>
      </c>
      <c r="Q1080" s="193">
        <v>6.11E-3</v>
      </c>
      <c r="R1080" s="193">
        <f>Q1080*H1080</f>
        <v>5.5845400000000003E-2</v>
      </c>
      <c r="S1080" s="193">
        <v>0</v>
      </c>
      <c r="T1080" s="194">
        <f>S1080*H1080</f>
        <v>0</v>
      </c>
      <c r="U1080" s="34"/>
      <c r="V1080" s="34"/>
      <c r="W1080" s="34"/>
      <c r="X1080" s="34"/>
      <c r="Y1080" s="34"/>
      <c r="Z1080" s="34"/>
      <c r="AA1080" s="34"/>
      <c r="AB1080" s="34"/>
      <c r="AC1080" s="34"/>
      <c r="AD1080" s="34"/>
      <c r="AE1080" s="34"/>
      <c r="AR1080" s="195" t="s">
        <v>262</v>
      </c>
      <c r="AT1080" s="195" t="s">
        <v>143</v>
      </c>
      <c r="AU1080" s="195" t="s">
        <v>148</v>
      </c>
      <c r="AY1080" s="17" t="s">
        <v>140</v>
      </c>
      <c r="BE1080" s="196">
        <f>IF(N1080="základní",J1080,0)</f>
        <v>0</v>
      </c>
      <c r="BF1080" s="196">
        <f>IF(N1080="snížená",J1080,0)</f>
        <v>0</v>
      </c>
      <c r="BG1080" s="196">
        <f>IF(N1080="zákl. přenesená",J1080,0)</f>
        <v>0</v>
      </c>
      <c r="BH1080" s="196">
        <f>IF(N1080="sníž. přenesená",J1080,0)</f>
        <v>0</v>
      </c>
      <c r="BI1080" s="196">
        <f>IF(N1080="nulová",J1080,0)</f>
        <v>0</v>
      </c>
      <c r="BJ1080" s="17" t="s">
        <v>148</v>
      </c>
      <c r="BK1080" s="196">
        <f>ROUND(I1080*H1080,2)</f>
        <v>0</v>
      </c>
      <c r="BL1080" s="17" t="s">
        <v>262</v>
      </c>
      <c r="BM1080" s="195" t="s">
        <v>1832</v>
      </c>
    </row>
    <row r="1081" spans="1:65" s="13" customFormat="1" ht="11.25">
      <c r="B1081" s="197"/>
      <c r="C1081" s="198"/>
      <c r="D1081" s="199" t="s">
        <v>150</v>
      </c>
      <c r="E1081" s="200" t="s">
        <v>1</v>
      </c>
      <c r="F1081" s="201" t="s">
        <v>193</v>
      </c>
      <c r="G1081" s="198"/>
      <c r="H1081" s="200" t="s">
        <v>1</v>
      </c>
      <c r="I1081" s="202"/>
      <c r="J1081" s="198"/>
      <c r="K1081" s="198"/>
      <c r="L1081" s="203"/>
      <c r="M1081" s="204"/>
      <c r="N1081" s="205"/>
      <c r="O1081" s="205"/>
      <c r="P1081" s="205"/>
      <c r="Q1081" s="205"/>
      <c r="R1081" s="205"/>
      <c r="S1081" s="205"/>
      <c r="T1081" s="206"/>
      <c r="AT1081" s="207" t="s">
        <v>150</v>
      </c>
      <c r="AU1081" s="207" t="s">
        <v>148</v>
      </c>
      <c r="AV1081" s="13" t="s">
        <v>81</v>
      </c>
      <c r="AW1081" s="13" t="s">
        <v>31</v>
      </c>
      <c r="AX1081" s="13" t="s">
        <v>73</v>
      </c>
      <c r="AY1081" s="207" t="s">
        <v>140</v>
      </c>
    </row>
    <row r="1082" spans="1:65" s="14" customFormat="1" ht="11.25">
      <c r="B1082" s="208"/>
      <c r="C1082" s="209"/>
      <c r="D1082" s="199" t="s">
        <v>150</v>
      </c>
      <c r="E1082" s="210" t="s">
        <v>1</v>
      </c>
      <c r="F1082" s="211" t="s">
        <v>1618</v>
      </c>
      <c r="G1082" s="209"/>
      <c r="H1082" s="212">
        <v>5.84</v>
      </c>
      <c r="I1082" s="213"/>
      <c r="J1082" s="209"/>
      <c r="K1082" s="209"/>
      <c r="L1082" s="214"/>
      <c r="M1082" s="215"/>
      <c r="N1082" s="216"/>
      <c r="O1082" s="216"/>
      <c r="P1082" s="216"/>
      <c r="Q1082" s="216"/>
      <c r="R1082" s="216"/>
      <c r="S1082" s="216"/>
      <c r="T1082" s="217"/>
      <c r="AT1082" s="218" t="s">
        <v>150</v>
      </c>
      <c r="AU1082" s="218" t="s">
        <v>148</v>
      </c>
      <c r="AV1082" s="14" t="s">
        <v>148</v>
      </c>
      <c r="AW1082" s="14" t="s">
        <v>31</v>
      </c>
      <c r="AX1082" s="14" t="s">
        <v>73</v>
      </c>
      <c r="AY1082" s="218" t="s">
        <v>140</v>
      </c>
    </row>
    <row r="1083" spans="1:65" s="13" customFormat="1" ht="11.25">
      <c r="B1083" s="197"/>
      <c r="C1083" s="198"/>
      <c r="D1083" s="199" t="s">
        <v>150</v>
      </c>
      <c r="E1083" s="200" t="s">
        <v>1</v>
      </c>
      <c r="F1083" s="201" t="s">
        <v>191</v>
      </c>
      <c r="G1083" s="198"/>
      <c r="H1083" s="200" t="s">
        <v>1</v>
      </c>
      <c r="I1083" s="202"/>
      <c r="J1083" s="198"/>
      <c r="K1083" s="198"/>
      <c r="L1083" s="203"/>
      <c r="M1083" s="204"/>
      <c r="N1083" s="205"/>
      <c r="O1083" s="205"/>
      <c r="P1083" s="205"/>
      <c r="Q1083" s="205"/>
      <c r="R1083" s="205"/>
      <c r="S1083" s="205"/>
      <c r="T1083" s="206"/>
      <c r="AT1083" s="207" t="s">
        <v>150</v>
      </c>
      <c r="AU1083" s="207" t="s">
        <v>148</v>
      </c>
      <c r="AV1083" s="13" t="s">
        <v>81</v>
      </c>
      <c r="AW1083" s="13" t="s">
        <v>31</v>
      </c>
      <c r="AX1083" s="13" t="s">
        <v>73</v>
      </c>
      <c r="AY1083" s="207" t="s">
        <v>140</v>
      </c>
    </row>
    <row r="1084" spans="1:65" s="14" customFormat="1" ht="11.25">
      <c r="B1084" s="208"/>
      <c r="C1084" s="209"/>
      <c r="D1084" s="199" t="s">
        <v>150</v>
      </c>
      <c r="E1084" s="210" t="s">
        <v>1</v>
      </c>
      <c r="F1084" s="211" t="s">
        <v>364</v>
      </c>
      <c r="G1084" s="209"/>
      <c r="H1084" s="212">
        <v>3.3000000000000003</v>
      </c>
      <c r="I1084" s="213"/>
      <c r="J1084" s="209"/>
      <c r="K1084" s="209"/>
      <c r="L1084" s="214"/>
      <c r="M1084" s="215"/>
      <c r="N1084" s="216"/>
      <c r="O1084" s="216"/>
      <c r="P1084" s="216"/>
      <c r="Q1084" s="216"/>
      <c r="R1084" s="216"/>
      <c r="S1084" s="216"/>
      <c r="T1084" s="217"/>
      <c r="AT1084" s="218" t="s">
        <v>150</v>
      </c>
      <c r="AU1084" s="218" t="s">
        <v>148</v>
      </c>
      <c r="AV1084" s="14" t="s">
        <v>148</v>
      </c>
      <c r="AW1084" s="14" t="s">
        <v>31</v>
      </c>
      <c r="AX1084" s="14" t="s">
        <v>73</v>
      </c>
      <c r="AY1084" s="218" t="s">
        <v>140</v>
      </c>
    </row>
    <row r="1085" spans="1:65" s="15" customFormat="1" ht="11.25">
      <c r="B1085" s="230"/>
      <c r="C1085" s="231"/>
      <c r="D1085" s="199" t="s">
        <v>150</v>
      </c>
      <c r="E1085" s="232" t="s">
        <v>1</v>
      </c>
      <c r="F1085" s="233" t="s">
        <v>201</v>
      </c>
      <c r="G1085" s="231"/>
      <c r="H1085" s="234">
        <v>9.14</v>
      </c>
      <c r="I1085" s="235"/>
      <c r="J1085" s="231"/>
      <c r="K1085" s="231"/>
      <c r="L1085" s="236"/>
      <c r="M1085" s="237"/>
      <c r="N1085" s="238"/>
      <c r="O1085" s="238"/>
      <c r="P1085" s="238"/>
      <c r="Q1085" s="238"/>
      <c r="R1085" s="238"/>
      <c r="S1085" s="238"/>
      <c r="T1085" s="239"/>
      <c r="AT1085" s="240" t="s">
        <v>150</v>
      </c>
      <c r="AU1085" s="240" t="s">
        <v>148</v>
      </c>
      <c r="AV1085" s="15" t="s">
        <v>147</v>
      </c>
      <c r="AW1085" s="15" t="s">
        <v>31</v>
      </c>
      <c r="AX1085" s="15" t="s">
        <v>81</v>
      </c>
      <c r="AY1085" s="240" t="s">
        <v>140</v>
      </c>
    </row>
    <row r="1086" spans="1:65" s="2" customFormat="1" ht="16.5" customHeight="1">
      <c r="A1086" s="34"/>
      <c r="B1086" s="35"/>
      <c r="C1086" s="219" t="s">
        <v>1833</v>
      </c>
      <c r="D1086" s="219" t="s">
        <v>158</v>
      </c>
      <c r="E1086" s="220" t="s">
        <v>1825</v>
      </c>
      <c r="F1086" s="221" t="s">
        <v>1826</v>
      </c>
      <c r="G1086" s="222" t="s">
        <v>249</v>
      </c>
      <c r="H1086" s="223">
        <v>9.5969999999999995</v>
      </c>
      <c r="I1086" s="224"/>
      <c r="J1086" s="225">
        <f>ROUND(I1086*H1086,2)</f>
        <v>0</v>
      </c>
      <c r="K1086" s="226"/>
      <c r="L1086" s="227"/>
      <c r="M1086" s="228" t="s">
        <v>1</v>
      </c>
      <c r="N1086" s="229" t="s">
        <v>39</v>
      </c>
      <c r="O1086" s="71"/>
      <c r="P1086" s="193">
        <f>O1086*H1086</f>
        <v>0</v>
      </c>
      <c r="Q1086" s="193">
        <v>1.2E-4</v>
      </c>
      <c r="R1086" s="193">
        <f>Q1086*H1086</f>
        <v>1.15164E-3</v>
      </c>
      <c r="S1086" s="193">
        <v>0</v>
      </c>
      <c r="T1086" s="194">
        <f>S1086*H1086</f>
        <v>0</v>
      </c>
      <c r="U1086" s="34"/>
      <c r="V1086" s="34"/>
      <c r="W1086" s="34"/>
      <c r="X1086" s="34"/>
      <c r="Y1086" s="34"/>
      <c r="Z1086" s="34"/>
      <c r="AA1086" s="34"/>
      <c r="AB1086" s="34"/>
      <c r="AC1086" s="34"/>
      <c r="AD1086" s="34"/>
      <c r="AE1086" s="34"/>
      <c r="AR1086" s="195" t="s">
        <v>349</v>
      </c>
      <c r="AT1086" s="195" t="s">
        <v>158</v>
      </c>
      <c r="AU1086" s="195" t="s">
        <v>148</v>
      </c>
      <c r="AY1086" s="17" t="s">
        <v>140</v>
      </c>
      <c r="BE1086" s="196">
        <f>IF(N1086="základní",J1086,0)</f>
        <v>0</v>
      </c>
      <c r="BF1086" s="196">
        <f>IF(N1086="snížená",J1086,0)</f>
        <v>0</v>
      </c>
      <c r="BG1086" s="196">
        <f>IF(N1086="zákl. přenesená",J1086,0)</f>
        <v>0</v>
      </c>
      <c r="BH1086" s="196">
        <f>IF(N1086="sníž. přenesená",J1086,0)</f>
        <v>0</v>
      </c>
      <c r="BI1086" s="196">
        <f>IF(N1086="nulová",J1086,0)</f>
        <v>0</v>
      </c>
      <c r="BJ1086" s="17" t="s">
        <v>148</v>
      </c>
      <c r="BK1086" s="196">
        <f>ROUND(I1086*H1086,2)</f>
        <v>0</v>
      </c>
      <c r="BL1086" s="17" t="s">
        <v>262</v>
      </c>
      <c r="BM1086" s="195" t="s">
        <v>1834</v>
      </c>
    </row>
    <row r="1087" spans="1:65" s="14" customFormat="1" ht="11.25">
      <c r="B1087" s="208"/>
      <c r="C1087" s="209"/>
      <c r="D1087" s="199" t="s">
        <v>150</v>
      </c>
      <c r="E1087" s="209"/>
      <c r="F1087" s="211" t="s">
        <v>1835</v>
      </c>
      <c r="G1087" s="209"/>
      <c r="H1087" s="212">
        <v>9.5969999999999995</v>
      </c>
      <c r="I1087" s="213"/>
      <c r="J1087" s="209"/>
      <c r="K1087" s="209"/>
      <c r="L1087" s="214"/>
      <c r="M1087" s="215"/>
      <c r="N1087" s="216"/>
      <c r="O1087" s="216"/>
      <c r="P1087" s="216"/>
      <c r="Q1087" s="216"/>
      <c r="R1087" s="216"/>
      <c r="S1087" s="216"/>
      <c r="T1087" s="217"/>
      <c r="AT1087" s="218" t="s">
        <v>150</v>
      </c>
      <c r="AU1087" s="218" t="s">
        <v>148</v>
      </c>
      <c r="AV1087" s="14" t="s">
        <v>148</v>
      </c>
      <c r="AW1087" s="14" t="s">
        <v>4</v>
      </c>
      <c r="AX1087" s="14" t="s">
        <v>81</v>
      </c>
      <c r="AY1087" s="218" t="s">
        <v>140</v>
      </c>
    </row>
    <row r="1088" spans="1:65" s="2" customFormat="1" ht="24.2" customHeight="1">
      <c r="A1088" s="34"/>
      <c r="B1088" s="35"/>
      <c r="C1088" s="183" t="s">
        <v>1836</v>
      </c>
      <c r="D1088" s="183" t="s">
        <v>143</v>
      </c>
      <c r="E1088" s="184" t="s">
        <v>1837</v>
      </c>
      <c r="F1088" s="185" t="s">
        <v>1838</v>
      </c>
      <c r="G1088" s="186" t="s">
        <v>279</v>
      </c>
      <c r="H1088" s="187">
        <v>6</v>
      </c>
      <c r="I1088" s="188"/>
      <c r="J1088" s="189">
        <f>ROUND(I1088*H1088,2)</f>
        <v>0</v>
      </c>
      <c r="K1088" s="190"/>
      <c r="L1088" s="39"/>
      <c r="M1088" s="191" t="s">
        <v>1</v>
      </c>
      <c r="N1088" s="192" t="s">
        <v>39</v>
      </c>
      <c r="O1088" s="71"/>
      <c r="P1088" s="193">
        <f>O1088*H1088</f>
        <v>0</v>
      </c>
      <c r="Q1088" s="193">
        <v>2.0000000000000001E-4</v>
      </c>
      <c r="R1088" s="193">
        <f>Q1088*H1088</f>
        <v>1.2000000000000001E-3</v>
      </c>
      <c r="S1088" s="193">
        <v>0</v>
      </c>
      <c r="T1088" s="194">
        <f>S1088*H1088</f>
        <v>0</v>
      </c>
      <c r="U1088" s="34"/>
      <c r="V1088" s="34"/>
      <c r="W1088" s="34"/>
      <c r="X1088" s="34"/>
      <c r="Y1088" s="34"/>
      <c r="Z1088" s="34"/>
      <c r="AA1088" s="34"/>
      <c r="AB1088" s="34"/>
      <c r="AC1088" s="34"/>
      <c r="AD1088" s="34"/>
      <c r="AE1088" s="34"/>
      <c r="AR1088" s="195" t="s">
        <v>262</v>
      </c>
      <c r="AT1088" s="195" t="s">
        <v>143</v>
      </c>
      <c r="AU1088" s="195" t="s">
        <v>148</v>
      </c>
      <c r="AY1088" s="17" t="s">
        <v>140</v>
      </c>
      <c r="BE1088" s="196">
        <f>IF(N1088="základní",J1088,0)</f>
        <v>0</v>
      </c>
      <c r="BF1088" s="196">
        <f>IF(N1088="snížená",J1088,0)</f>
        <v>0</v>
      </c>
      <c r="BG1088" s="196">
        <f>IF(N1088="zákl. přenesená",J1088,0)</f>
        <v>0</v>
      </c>
      <c r="BH1088" s="196">
        <f>IF(N1088="sníž. přenesená",J1088,0)</f>
        <v>0</v>
      </c>
      <c r="BI1088" s="196">
        <f>IF(N1088="nulová",J1088,0)</f>
        <v>0</v>
      </c>
      <c r="BJ1088" s="17" t="s">
        <v>148</v>
      </c>
      <c r="BK1088" s="196">
        <f>ROUND(I1088*H1088,2)</f>
        <v>0</v>
      </c>
      <c r="BL1088" s="17" t="s">
        <v>262</v>
      </c>
      <c r="BM1088" s="195" t="s">
        <v>1839</v>
      </c>
    </row>
    <row r="1089" spans="1:65" s="13" customFormat="1" ht="11.25">
      <c r="B1089" s="197"/>
      <c r="C1089" s="198"/>
      <c r="D1089" s="199" t="s">
        <v>150</v>
      </c>
      <c r="E1089" s="200" t="s">
        <v>1</v>
      </c>
      <c r="F1089" s="201" t="s">
        <v>1840</v>
      </c>
      <c r="G1089" s="198"/>
      <c r="H1089" s="200" t="s">
        <v>1</v>
      </c>
      <c r="I1089" s="202"/>
      <c r="J1089" s="198"/>
      <c r="K1089" s="198"/>
      <c r="L1089" s="203"/>
      <c r="M1089" s="204"/>
      <c r="N1089" s="205"/>
      <c r="O1089" s="205"/>
      <c r="P1089" s="205"/>
      <c r="Q1089" s="205"/>
      <c r="R1089" s="205"/>
      <c r="S1089" s="205"/>
      <c r="T1089" s="206"/>
      <c r="AT1089" s="207" t="s">
        <v>150</v>
      </c>
      <c r="AU1089" s="207" t="s">
        <v>148</v>
      </c>
      <c r="AV1089" s="13" t="s">
        <v>81</v>
      </c>
      <c r="AW1089" s="13" t="s">
        <v>31</v>
      </c>
      <c r="AX1089" s="13" t="s">
        <v>73</v>
      </c>
      <c r="AY1089" s="207" t="s">
        <v>140</v>
      </c>
    </row>
    <row r="1090" spans="1:65" s="13" customFormat="1" ht="11.25">
      <c r="B1090" s="197"/>
      <c r="C1090" s="198"/>
      <c r="D1090" s="199" t="s">
        <v>150</v>
      </c>
      <c r="E1090" s="200" t="s">
        <v>1</v>
      </c>
      <c r="F1090" s="201" t="s">
        <v>187</v>
      </c>
      <c r="G1090" s="198"/>
      <c r="H1090" s="200" t="s">
        <v>1</v>
      </c>
      <c r="I1090" s="202"/>
      <c r="J1090" s="198"/>
      <c r="K1090" s="198"/>
      <c r="L1090" s="203"/>
      <c r="M1090" s="204"/>
      <c r="N1090" s="205"/>
      <c r="O1090" s="205"/>
      <c r="P1090" s="205"/>
      <c r="Q1090" s="205"/>
      <c r="R1090" s="205"/>
      <c r="S1090" s="205"/>
      <c r="T1090" s="206"/>
      <c r="AT1090" s="207" t="s">
        <v>150</v>
      </c>
      <c r="AU1090" s="207" t="s">
        <v>148</v>
      </c>
      <c r="AV1090" s="13" t="s">
        <v>81</v>
      </c>
      <c r="AW1090" s="13" t="s">
        <v>31</v>
      </c>
      <c r="AX1090" s="13" t="s">
        <v>73</v>
      </c>
      <c r="AY1090" s="207" t="s">
        <v>140</v>
      </c>
    </row>
    <row r="1091" spans="1:65" s="14" customFormat="1" ht="11.25">
      <c r="B1091" s="208"/>
      <c r="C1091" s="209"/>
      <c r="D1091" s="199" t="s">
        <v>150</v>
      </c>
      <c r="E1091" s="210" t="s">
        <v>1</v>
      </c>
      <c r="F1091" s="211" t="s">
        <v>588</v>
      </c>
      <c r="G1091" s="209"/>
      <c r="H1091" s="212">
        <v>2</v>
      </c>
      <c r="I1091" s="213"/>
      <c r="J1091" s="209"/>
      <c r="K1091" s="209"/>
      <c r="L1091" s="214"/>
      <c r="M1091" s="215"/>
      <c r="N1091" s="216"/>
      <c r="O1091" s="216"/>
      <c r="P1091" s="216"/>
      <c r="Q1091" s="216"/>
      <c r="R1091" s="216"/>
      <c r="S1091" s="216"/>
      <c r="T1091" s="217"/>
      <c r="AT1091" s="218" t="s">
        <v>150</v>
      </c>
      <c r="AU1091" s="218" t="s">
        <v>148</v>
      </c>
      <c r="AV1091" s="14" t="s">
        <v>148</v>
      </c>
      <c r="AW1091" s="14" t="s">
        <v>31</v>
      </c>
      <c r="AX1091" s="14" t="s">
        <v>73</v>
      </c>
      <c r="AY1091" s="218" t="s">
        <v>140</v>
      </c>
    </row>
    <row r="1092" spans="1:65" s="13" customFormat="1" ht="11.25">
      <c r="B1092" s="197"/>
      <c r="C1092" s="198"/>
      <c r="D1092" s="199" t="s">
        <v>150</v>
      </c>
      <c r="E1092" s="200" t="s">
        <v>1</v>
      </c>
      <c r="F1092" s="201" t="s">
        <v>191</v>
      </c>
      <c r="G1092" s="198"/>
      <c r="H1092" s="200" t="s">
        <v>1</v>
      </c>
      <c r="I1092" s="202"/>
      <c r="J1092" s="198"/>
      <c r="K1092" s="198"/>
      <c r="L1092" s="203"/>
      <c r="M1092" s="204"/>
      <c r="N1092" s="205"/>
      <c r="O1092" s="205"/>
      <c r="P1092" s="205"/>
      <c r="Q1092" s="205"/>
      <c r="R1092" s="205"/>
      <c r="S1092" s="205"/>
      <c r="T1092" s="206"/>
      <c r="AT1092" s="207" t="s">
        <v>150</v>
      </c>
      <c r="AU1092" s="207" t="s">
        <v>148</v>
      </c>
      <c r="AV1092" s="13" t="s">
        <v>81</v>
      </c>
      <c r="AW1092" s="13" t="s">
        <v>31</v>
      </c>
      <c r="AX1092" s="13" t="s">
        <v>73</v>
      </c>
      <c r="AY1092" s="207" t="s">
        <v>140</v>
      </c>
    </row>
    <row r="1093" spans="1:65" s="14" customFormat="1" ht="11.25">
      <c r="B1093" s="208"/>
      <c r="C1093" s="209"/>
      <c r="D1093" s="199" t="s">
        <v>150</v>
      </c>
      <c r="E1093" s="210" t="s">
        <v>1</v>
      </c>
      <c r="F1093" s="211" t="s">
        <v>81</v>
      </c>
      <c r="G1093" s="209"/>
      <c r="H1093" s="212">
        <v>1</v>
      </c>
      <c r="I1093" s="213"/>
      <c r="J1093" s="209"/>
      <c r="K1093" s="209"/>
      <c r="L1093" s="214"/>
      <c r="M1093" s="215"/>
      <c r="N1093" s="216"/>
      <c r="O1093" s="216"/>
      <c r="P1093" s="216"/>
      <c r="Q1093" s="216"/>
      <c r="R1093" s="216"/>
      <c r="S1093" s="216"/>
      <c r="T1093" s="217"/>
      <c r="AT1093" s="218" t="s">
        <v>150</v>
      </c>
      <c r="AU1093" s="218" t="s">
        <v>148</v>
      </c>
      <c r="AV1093" s="14" t="s">
        <v>148</v>
      </c>
      <c r="AW1093" s="14" t="s">
        <v>31</v>
      </c>
      <c r="AX1093" s="14" t="s">
        <v>73</v>
      </c>
      <c r="AY1093" s="218" t="s">
        <v>140</v>
      </c>
    </row>
    <row r="1094" spans="1:65" s="13" customFormat="1" ht="11.25">
      <c r="B1094" s="197"/>
      <c r="C1094" s="198"/>
      <c r="D1094" s="199" t="s">
        <v>150</v>
      </c>
      <c r="E1094" s="200" t="s">
        <v>1</v>
      </c>
      <c r="F1094" s="201" t="s">
        <v>189</v>
      </c>
      <c r="G1094" s="198"/>
      <c r="H1094" s="200" t="s">
        <v>1</v>
      </c>
      <c r="I1094" s="202"/>
      <c r="J1094" s="198"/>
      <c r="K1094" s="198"/>
      <c r="L1094" s="203"/>
      <c r="M1094" s="204"/>
      <c r="N1094" s="205"/>
      <c r="O1094" s="205"/>
      <c r="P1094" s="205"/>
      <c r="Q1094" s="205"/>
      <c r="R1094" s="205"/>
      <c r="S1094" s="205"/>
      <c r="T1094" s="206"/>
      <c r="AT1094" s="207" t="s">
        <v>150</v>
      </c>
      <c r="AU1094" s="207" t="s">
        <v>148</v>
      </c>
      <c r="AV1094" s="13" t="s">
        <v>81</v>
      </c>
      <c r="AW1094" s="13" t="s">
        <v>31</v>
      </c>
      <c r="AX1094" s="13" t="s">
        <v>73</v>
      </c>
      <c r="AY1094" s="207" t="s">
        <v>140</v>
      </c>
    </row>
    <row r="1095" spans="1:65" s="14" customFormat="1" ht="11.25">
      <c r="B1095" s="208"/>
      <c r="C1095" s="209"/>
      <c r="D1095" s="199" t="s">
        <v>150</v>
      </c>
      <c r="E1095" s="210" t="s">
        <v>1</v>
      </c>
      <c r="F1095" s="211" t="s">
        <v>81</v>
      </c>
      <c r="G1095" s="209"/>
      <c r="H1095" s="212">
        <v>1</v>
      </c>
      <c r="I1095" s="213"/>
      <c r="J1095" s="209"/>
      <c r="K1095" s="209"/>
      <c r="L1095" s="214"/>
      <c r="M1095" s="215"/>
      <c r="N1095" s="216"/>
      <c r="O1095" s="216"/>
      <c r="P1095" s="216"/>
      <c r="Q1095" s="216"/>
      <c r="R1095" s="216"/>
      <c r="S1095" s="216"/>
      <c r="T1095" s="217"/>
      <c r="AT1095" s="218" t="s">
        <v>150</v>
      </c>
      <c r="AU1095" s="218" t="s">
        <v>148</v>
      </c>
      <c r="AV1095" s="14" t="s">
        <v>148</v>
      </c>
      <c r="AW1095" s="14" t="s">
        <v>31</v>
      </c>
      <c r="AX1095" s="14" t="s">
        <v>73</v>
      </c>
      <c r="AY1095" s="218" t="s">
        <v>140</v>
      </c>
    </row>
    <row r="1096" spans="1:65" s="13" customFormat="1" ht="11.25">
      <c r="B1096" s="197"/>
      <c r="C1096" s="198"/>
      <c r="D1096" s="199" t="s">
        <v>150</v>
      </c>
      <c r="E1096" s="200" t="s">
        <v>1</v>
      </c>
      <c r="F1096" s="201" t="s">
        <v>193</v>
      </c>
      <c r="G1096" s="198"/>
      <c r="H1096" s="200" t="s">
        <v>1</v>
      </c>
      <c r="I1096" s="202"/>
      <c r="J1096" s="198"/>
      <c r="K1096" s="198"/>
      <c r="L1096" s="203"/>
      <c r="M1096" s="204"/>
      <c r="N1096" s="205"/>
      <c r="O1096" s="205"/>
      <c r="P1096" s="205"/>
      <c r="Q1096" s="205"/>
      <c r="R1096" s="205"/>
      <c r="S1096" s="205"/>
      <c r="T1096" s="206"/>
      <c r="AT1096" s="207" t="s">
        <v>150</v>
      </c>
      <c r="AU1096" s="207" t="s">
        <v>148</v>
      </c>
      <c r="AV1096" s="13" t="s">
        <v>81</v>
      </c>
      <c r="AW1096" s="13" t="s">
        <v>31</v>
      </c>
      <c r="AX1096" s="13" t="s">
        <v>73</v>
      </c>
      <c r="AY1096" s="207" t="s">
        <v>140</v>
      </c>
    </row>
    <row r="1097" spans="1:65" s="14" customFormat="1" ht="11.25">
      <c r="B1097" s="208"/>
      <c r="C1097" s="209"/>
      <c r="D1097" s="199" t="s">
        <v>150</v>
      </c>
      <c r="E1097" s="210" t="s">
        <v>1</v>
      </c>
      <c r="F1097" s="211" t="s">
        <v>588</v>
      </c>
      <c r="G1097" s="209"/>
      <c r="H1097" s="212">
        <v>2</v>
      </c>
      <c r="I1097" s="213"/>
      <c r="J1097" s="209"/>
      <c r="K1097" s="209"/>
      <c r="L1097" s="214"/>
      <c r="M1097" s="215"/>
      <c r="N1097" s="216"/>
      <c r="O1097" s="216"/>
      <c r="P1097" s="216"/>
      <c r="Q1097" s="216"/>
      <c r="R1097" s="216"/>
      <c r="S1097" s="216"/>
      <c r="T1097" s="217"/>
      <c r="AT1097" s="218" t="s">
        <v>150</v>
      </c>
      <c r="AU1097" s="218" t="s">
        <v>148</v>
      </c>
      <c r="AV1097" s="14" t="s">
        <v>148</v>
      </c>
      <c r="AW1097" s="14" t="s">
        <v>31</v>
      </c>
      <c r="AX1097" s="14" t="s">
        <v>73</v>
      </c>
      <c r="AY1097" s="218" t="s">
        <v>140</v>
      </c>
    </row>
    <row r="1098" spans="1:65" s="15" customFormat="1" ht="11.25">
      <c r="B1098" s="230"/>
      <c r="C1098" s="231"/>
      <c r="D1098" s="199" t="s">
        <v>150</v>
      </c>
      <c r="E1098" s="232" t="s">
        <v>1</v>
      </c>
      <c r="F1098" s="233" t="s">
        <v>201</v>
      </c>
      <c r="G1098" s="231"/>
      <c r="H1098" s="234">
        <v>6</v>
      </c>
      <c r="I1098" s="235"/>
      <c r="J1098" s="231"/>
      <c r="K1098" s="231"/>
      <c r="L1098" s="236"/>
      <c r="M1098" s="237"/>
      <c r="N1098" s="238"/>
      <c r="O1098" s="238"/>
      <c r="P1098" s="238"/>
      <c r="Q1098" s="238"/>
      <c r="R1098" s="238"/>
      <c r="S1098" s="238"/>
      <c r="T1098" s="239"/>
      <c r="AT1098" s="240" t="s">
        <v>150</v>
      </c>
      <c r="AU1098" s="240" t="s">
        <v>148</v>
      </c>
      <c r="AV1098" s="15" t="s">
        <v>147</v>
      </c>
      <c r="AW1098" s="15" t="s">
        <v>31</v>
      </c>
      <c r="AX1098" s="15" t="s">
        <v>81</v>
      </c>
      <c r="AY1098" s="240" t="s">
        <v>140</v>
      </c>
    </row>
    <row r="1099" spans="1:65" s="2" customFormat="1" ht="16.5" customHeight="1">
      <c r="A1099" s="34"/>
      <c r="B1099" s="35"/>
      <c r="C1099" s="219" t="s">
        <v>1841</v>
      </c>
      <c r="D1099" s="219" t="s">
        <v>158</v>
      </c>
      <c r="E1099" s="220" t="s">
        <v>1842</v>
      </c>
      <c r="F1099" s="221" t="s">
        <v>1843</v>
      </c>
      <c r="G1099" s="222" t="s">
        <v>279</v>
      </c>
      <c r="H1099" s="223">
        <v>4</v>
      </c>
      <c r="I1099" s="224"/>
      <c r="J1099" s="225">
        <f>ROUND(I1099*H1099,2)</f>
        <v>0</v>
      </c>
      <c r="K1099" s="226"/>
      <c r="L1099" s="227"/>
      <c r="M1099" s="228" t="s">
        <v>1</v>
      </c>
      <c r="N1099" s="229" t="s">
        <v>39</v>
      </c>
      <c r="O1099" s="71"/>
      <c r="P1099" s="193">
        <f>O1099*H1099</f>
        <v>0</v>
      </c>
      <c r="Q1099" s="193">
        <v>2.2000000000000001E-4</v>
      </c>
      <c r="R1099" s="193">
        <f>Q1099*H1099</f>
        <v>8.8000000000000003E-4</v>
      </c>
      <c r="S1099" s="193">
        <v>0</v>
      </c>
      <c r="T1099" s="194">
        <f>S1099*H1099</f>
        <v>0</v>
      </c>
      <c r="U1099" s="34"/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R1099" s="195" t="s">
        <v>349</v>
      </c>
      <c r="AT1099" s="195" t="s">
        <v>158</v>
      </c>
      <c r="AU1099" s="195" t="s">
        <v>148</v>
      </c>
      <c r="AY1099" s="17" t="s">
        <v>140</v>
      </c>
      <c r="BE1099" s="196">
        <f>IF(N1099="základní",J1099,0)</f>
        <v>0</v>
      </c>
      <c r="BF1099" s="196">
        <f>IF(N1099="snížená",J1099,0)</f>
        <v>0</v>
      </c>
      <c r="BG1099" s="196">
        <f>IF(N1099="zákl. přenesená",J1099,0)</f>
        <v>0</v>
      </c>
      <c r="BH1099" s="196">
        <f>IF(N1099="sníž. přenesená",J1099,0)</f>
        <v>0</v>
      </c>
      <c r="BI1099" s="196">
        <f>IF(N1099="nulová",J1099,0)</f>
        <v>0</v>
      </c>
      <c r="BJ1099" s="17" t="s">
        <v>148</v>
      </c>
      <c r="BK1099" s="196">
        <f>ROUND(I1099*H1099,2)</f>
        <v>0</v>
      </c>
      <c r="BL1099" s="17" t="s">
        <v>262</v>
      </c>
      <c r="BM1099" s="195" t="s">
        <v>1844</v>
      </c>
    </row>
    <row r="1100" spans="1:65" s="2" customFormat="1" ht="16.5" customHeight="1">
      <c r="A1100" s="34"/>
      <c r="B1100" s="35"/>
      <c r="C1100" s="219" t="s">
        <v>1845</v>
      </c>
      <c r="D1100" s="219" t="s">
        <v>158</v>
      </c>
      <c r="E1100" s="220" t="s">
        <v>1846</v>
      </c>
      <c r="F1100" s="221" t="s">
        <v>1847</v>
      </c>
      <c r="G1100" s="222" t="s">
        <v>279</v>
      </c>
      <c r="H1100" s="223">
        <v>2</v>
      </c>
      <c r="I1100" s="224"/>
      <c r="J1100" s="225">
        <f>ROUND(I1100*H1100,2)</f>
        <v>0</v>
      </c>
      <c r="K1100" s="226"/>
      <c r="L1100" s="227"/>
      <c r="M1100" s="228" t="s">
        <v>1</v>
      </c>
      <c r="N1100" s="229" t="s">
        <v>39</v>
      </c>
      <c r="O1100" s="71"/>
      <c r="P1100" s="193">
        <f>O1100*H1100</f>
        <v>0</v>
      </c>
      <c r="Q1100" s="193">
        <v>6.9999999999999994E-5</v>
      </c>
      <c r="R1100" s="193">
        <f>Q1100*H1100</f>
        <v>1.3999999999999999E-4</v>
      </c>
      <c r="S1100" s="193">
        <v>0</v>
      </c>
      <c r="T1100" s="194">
        <f>S1100*H1100</f>
        <v>0</v>
      </c>
      <c r="U1100" s="34"/>
      <c r="V1100" s="34"/>
      <c r="W1100" s="34"/>
      <c r="X1100" s="34"/>
      <c r="Y1100" s="34"/>
      <c r="Z1100" s="34"/>
      <c r="AA1100" s="34"/>
      <c r="AB1100" s="34"/>
      <c r="AC1100" s="34"/>
      <c r="AD1100" s="34"/>
      <c r="AE1100" s="34"/>
      <c r="AR1100" s="195" t="s">
        <v>349</v>
      </c>
      <c r="AT1100" s="195" t="s">
        <v>158</v>
      </c>
      <c r="AU1100" s="195" t="s">
        <v>148</v>
      </c>
      <c r="AY1100" s="17" t="s">
        <v>140</v>
      </c>
      <c r="BE1100" s="196">
        <f>IF(N1100="základní",J1100,0)</f>
        <v>0</v>
      </c>
      <c r="BF1100" s="196">
        <f>IF(N1100="snížená",J1100,0)</f>
        <v>0</v>
      </c>
      <c r="BG1100" s="196">
        <f>IF(N1100="zákl. přenesená",J1100,0)</f>
        <v>0</v>
      </c>
      <c r="BH1100" s="196">
        <f>IF(N1100="sníž. přenesená",J1100,0)</f>
        <v>0</v>
      </c>
      <c r="BI1100" s="196">
        <f>IF(N1100="nulová",J1100,0)</f>
        <v>0</v>
      </c>
      <c r="BJ1100" s="17" t="s">
        <v>148</v>
      </c>
      <c r="BK1100" s="196">
        <f>ROUND(I1100*H1100,2)</f>
        <v>0</v>
      </c>
      <c r="BL1100" s="17" t="s">
        <v>262</v>
      </c>
      <c r="BM1100" s="195" t="s">
        <v>1848</v>
      </c>
    </row>
    <row r="1101" spans="1:65" s="2" customFormat="1" ht="16.5" customHeight="1">
      <c r="A1101" s="34"/>
      <c r="B1101" s="35"/>
      <c r="C1101" s="183" t="s">
        <v>1849</v>
      </c>
      <c r="D1101" s="183" t="s">
        <v>143</v>
      </c>
      <c r="E1101" s="184" t="s">
        <v>1850</v>
      </c>
      <c r="F1101" s="185" t="s">
        <v>1851</v>
      </c>
      <c r="G1101" s="186" t="s">
        <v>279</v>
      </c>
      <c r="H1101" s="187">
        <v>4</v>
      </c>
      <c r="I1101" s="188"/>
      <c r="J1101" s="189">
        <f>ROUND(I1101*H1101,2)</f>
        <v>0</v>
      </c>
      <c r="K1101" s="190"/>
      <c r="L1101" s="39"/>
      <c r="M1101" s="191" t="s">
        <v>1</v>
      </c>
      <c r="N1101" s="192" t="s">
        <v>39</v>
      </c>
      <c r="O1101" s="71"/>
      <c r="P1101" s="193">
        <f>O1101*H1101</f>
        <v>0</v>
      </c>
      <c r="Q1101" s="193">
        <v>0</v>
      </c>
      <c r="R1101" s="193">
        <f>Q1101*H1101</f>
        <v>0</v>
      </c>
      <c r="S1101" s="193">
        <v>0</v>
      </c>
      <c r="T1101" s="194">
        <f>S1101*H1101</f>
        <v>0</v>
      </c>
      <c r="U1101" s="34"/>
      <c r="V1101" s="34"/>
      <c r="W1101" s="34"/>
      <c r="X1101" s="34"/>
      <c r="Y1101" s="34"/>
      <c r="Z1101" s="34"/>
      <c r="AA1101" s="34"/>
      <c r="AB1101" s="34"/>
      <c r="AC1101" s="34"/>
      <c r="AD1101" s="34"/>
      <c r="AE1101" s="34"/>
      <c r="AR1101" s="195" t="s">
        <v>262</v>
      </c>
      <c r="AT1101" s="195" t="s">
        <v>143</v>
      </c>
      <c r="AU1101" s="195" t="s">
        <v>148</v>
      </c>
      <c r="AY1101" s="17" t="s">
        <v>140</v>
      </c>
      <c r="BE1101" s="196">
        <f>IF(N1101="základní",J1101,0)</f>
        <v>0</v>
      </c>
      <c r="BF1101" s="196">
        <f>IF(N1101="snížená",J1101,0)</f>
        <v>0</v>
      </c>
      <c r="BG1101" s="196">
        <f>IF(N1101="zákl. přenesená",J1101,0)</f>
        <v>0</v>
      </c>
      <c r="BH1101" s="196">
        <f>IF(N1101="sníž. přenesená",J1101,0)</f>
        <v>0</v>
      </c>
      <c r="BI1101" s="196">
        <f>IF(N1101="nulová",J1101,0)</f>
        <v>0</v>
      </c>
      <c r="BJ1101" s="17" t="s">
        <v>148</v>
      </c>
      <c r="BK1101" s="196">
        <f>ROUND(I1101*H1101,2)</f>
        <v>0</v>
      </c>
      <c r="BL1101" s="17" t="s">
        <v>262</v>
      </c>
      <c r="BM1101" s="195" t="s">
        <v>1852</v>
      </c>
    </row>
    <row r="1102" spans="1:65" s="13" customFormat="1" ht="11.25">
      <c r="B1102" s="197"/>
      <c r="C1102" s="198"/>
      <c r="D1102" s="199" t="s">
        <v>150</v>
      </c>
      <c r="E1102" s="200" t="s">
        <v>1</v>
      </c>
      <c r="F1102" s="201" t="s">
        <v>1853</v>
      </c>
      <c r="G1102" s="198"/>
      <c r="H1102" s="200" t="s">
        <v>1</v>
      </c>
      <c r="I1102" s="202"/>
      <c r="J1102" s="198"/>
      <c r="K1102" s="198"/>
      <c r="L1102" s="203"/>
      <c r="M1102" s="204"/>
      <c r="N1102" s="205"/>
      <c r="O1102" s="205"/>
      <c r="P1102" s="205"/>
      <c r="Q1102" s="205"/>
      <c r="R1102" s="205"/>
      <c r="S1102" s="205"/>
      <c r="T1102" s="206"/>
      <c r="AT1102" s="207" t="s">
        <v>150</v>
      </c>
      <c r="AU1102" s="207" t="s">
        <v>148</v>
      </c>
      <c r="AV1102" s="13" t="s">
        <v>81</v>
      </c>
      <c r="AW1102" s="13" t="s">
        <v>31</v>
      </c>
      <c r="AX1102" s="13" t="s">
        <v>73</v>
      </c>
      <c r="AY1102" s="207" t="s">
        <v>140</v>
      </c>
    </row>
    <row r="1103" spans="1:65" s="14" customFormat="1" ht="11.25">
      <c r="B1103" s="208"/>
      <c r="C1103" s="209"/>
      <c r="D1103" s="199" t="s">
        <v>150</v>
      </c>
      <c r="E1103" s="210" t="s">
        <v>1</v>
      </c>
      <c r="F1103" s="211" t="s">
        <v>1854</v>
      </c>
      <c r="G1103" s="209"/>
      <c r="H1103" s="212">
        <v>4</v>
      </c>
      <c r="I1103" s="213"/>
      <c r="J1103" s="209"/>
      <c r="K1103" s="209"/>
      <c r="L1103" s="214"/>
      <c r="M1103" s="215"/>
      <c r="N1103" s="216"/>
      <c r="O1103" s="216"/>
      <c r="P1103" s="216"/>
      <c r="Q1103" s="216"/>
      <c r="R1103" s="216"/>
      <c r="S1103" s="216"/>
      <c r="T1103" s="217"/>
      <c r="AT1103" s="218" t="s">
        <v>150</v>
      </c>
      <c r="AU1103" s="218" t="s">
        <v>148</v>
      </c>
      <c r="AV1103" s="14" t="s">
        <v>148</v>
      </c>
      <c r="AW1103" s="14" t="s">
        <v>31</v>
      </c>
      <c r="AX1103" s="14" t="s">
        <v>81</v>
      </c>
      <c r="AY1103" s="218" t="s">
        <v>140</v>
      </c>
    </row>
    <row r="1104" spans="1:65" s="2" customFormat="1" ht="21.75" customHeight="1">
      <c r="A1104" s="34"/>
      <c r="B1104" s="35"/>
      <c r="C1104" s="183" t="s">
        <v>1855</v>
      </c>
      <c r="D1104" s="183" t="s">
        <v>143</v>
      </c>
      <c r="E1104" s="184" t="s">
        <v>1856</v>
      </c>
      <c r="F1104" s="185" t="s">
        <v>1857</v>
      </c>
      <c r="G1104" s="186" t="s">
        <v>279</v>
      </c>
      <c r="H1104" s="187">
        <v>4</v>
      </c>
      <c r="I1104" s="188"/>
      <c r="J1104" s="189">
        <f>ROUND(I1104*H1104,2)</f>
        <v>0</v>
      </c>
      <c r="K1104" s="190"/>
      <c r="L1104" s="39"/>
      <c r="M1104" s="191" t="s">
        <v>1</v>
      </c>
      <c r="N1104" s="192" t="s">
        <v>39</v>
      </c>
      <c r="O1104" s="71"/>
      <c r="P1104" s="193">
        <f>O1104*H1104</f>
        <v>0</v>
      </c>
      <c r="Q1104" s="193">
        <v>0</v>
      </c>
      <c r="R1104" s="193">
        <f>Q1104*H1104</f>
        <v>0</v>
      </c>
      <c r="S1104" s="193">
        <v>0</v>
      </c>
      <c r="T1104" s="194">
        <f>S1104*H1104</f>
        <v>0</v>
      </c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R1104" s="195" t="s">
        <v>262</v>
      </c>
      <c r="AT1104" s="195" t="s">
        <v>143</v>
      </c>
      <c r="AU1104" s="195" t="s">
        <v>148</v>
      </c>
      <c r="AY1104" s="17" t="s">
        <v>140</v>
      </c>
      <c r="BE1104" s="196">
        <f>IF(N1104="základní",J1104,0)</f>
        <v>0</v>
      </c>
      <c r="BF1104" s="196">
        <f>IF(N1104="snížená",J1104,0)</f>
        <v>0</v>
      </c>
      <c r="BG1104" s="196">
        <f>IF(N1104="zákl. přenesená",J1104,0)</f>
        <v>0</v>
      </c>
      <c r="BH1104" s="196">
        <f>IF(N1104="sníž. přenesená",J1104,0)</f>
        <v>0</v>
      </c>
      <c r="BI1104" s="196">
        <f>IF(N1104="nulová",J1104,0)</f>
        <v>0</v>
      </c>
      <c r="BJ1104" s="17" t="s">
        <v>148</v>
      </c>
      <c r="BK1104" s="196">
        <f>ROUND(I1104*H1104,2)</f>
        <v>0</v>
      </c>
      <c r="BL1104" s="17" t="s">
        <v>262</v>
      </c>
      <c r="BM1104" s="195" t="s">
        <v>1858</v>
      </c>
    </row>
    <row r="1105" spans="1:65" s="13" customFormat="1" ht="11.25">
      <c r="B1105" s="197"/>
      <c r="C1105" s="198"/>
      <c r="D1105" s="199" t="s">
        <v>150</v>
      </c>
      <c r="E1105" s="200" t="s">
        <v>1</v>
      </c>
      <c r="F1105" s="201" t="s">
        <v>1859</v>
      </c>
      <c r="G1105" s="198"/>
      <c r="H1105" s="200" t="s">
        <v>1</v>
      </c>
      <c r="I1105" s="202"/>
      <c r="J1105" s="198"/>
      <c r="K1105" s="198"/>
      <c r="L1105" s="203"/>
      <c r="M1105" s="204"/>
      <c r="N1105" s="205"/>
      <c r="O1105" s="205"/>
      <c r="P1105" s="205"/>
      <c r="Q1105" s="205"/>
      <c r="R1105" s="205"/>
      <c r="S1105" s="205"/>
      <c r="T1105" s="206"/>
      <c r="AT1105" s="207" t="s">
        <v>150</v>
      </c>
      <c r="AU1105" s="207" t="s">
        <v>148</v>
      </c>
      <c r="AV1105" s="13" t="s">
        <v>81</v>
      </c>
      <c r="AW1105" s="13" t="s">
        <v>31</v>
      </c>
      <c r="AX1105" s="13" t="s">
        <v>73</v>
      </c>
      <c r="AY1105" s="207" t="s">
        <v>140</v>
      </c>
    </row>
    <row r="1106" spans="1:65" s="14" customFormat="1" ht="11.25">
      <c r="B1106" s="208"/>
      <c r="C1106" s="209"/>
      <c r="D1106" s="199" t="s">
        <v>150</v>
      </c>
      <c r="E1106" s="210" t="s">
        <v>1</v>
      </c>
      <c r="F1106" s="211" t="s">
        <v>141</v>
      </c>
      <c r="G1106" s="209"/>
      <c r="H1106" s="212">
        <v>3</v>
      </c>
      <c r="I1106" s="213"/>
      <c r="J1106" s="209"/>
      <c r="K1106" s="209"/>
      <c r="L1106" s="214"/>
      <c r="M1106" s="215"/>
      <c r="N1106" s="216"/>
      <c r="O1106" s="216"/>
      <c r="P1106" s="216"/>
      <c r="Q1106" s="216"/>
      <c r="R1106" s="216"/>
      <c r="S1106" s="216"/>
      <c r="T1106" s="217"/>
      <c r="AT1106" s="218" t="s">
        <v>150</v>
      </c>
      <c r="AU1106" s="218" t="s">
        <v>148</v>
      </c>
      <c r="AV1106" s="14" t="s">
        <v>148</v>
      </c>
      <c r="AW1106" s="14" t="s">
        <v>31</v>
      </c>
      <c r="AX1106" s="14" t="s">
        <v>73</v>
      </c>
      <c r="AY1106" s="218" t="s">
        <v>140</v>
      </c>
    </row>
    <row r="1107" spans="1:65" s="13" customFormat="1" ht="11.25">
      <c r="B1107" s="197"/>
      <c r="C1107" s="198"/>
      <c r="D1107" s="199" t="s">
        <v>150</v>
      </c>
      <c r="E1107" s="200" t="s">
        <v>1</v>
      </c>
      <c r="F1107" s="201" t="s">
        <v>1860</v>
      </c>
      <c r="G1107" s="198"/>
      <c r="H1107" s="200" t="s">
        <v>1</v>
      </c>
      <c r="I1107" s="202"/>
      <c r="J1107" s="198"/>
      <c r="K1107" s="198"/>
      <c r="L1107" s="203"/>
      <c r="M1107" s="204"/>
      <c r="N1107" s="205"/>
      <c r="O1107" s="205"/>
      <c r="P1107" s="205"/>
      <c r="Q1107" s="205"/>
      <c r="R1107" s="205"/>
      <c r="S1107" s="205"/>
      <c r="T1107" s="206"/>
      <c r="AT1107" s="207" t="s">
        <v>150</v>
      </c>
      <c r="AU1107" s="207" t="s">
        <v>148</v>
      </c>
      <c r="AV1107" s="13" t="s">
        <v>81</v>
      </c>
      <c r="AW1107" s="13" t="s">
        <v>31</v>
      </c>
      <c r="AX1107" s="13" t="s">
        <v>73</v>
      </c>
      <c r="AY1107" s="207" t="s">
        <v>140</v>
      </c>
    </row>
    <row r="1108" spans="1:65" s="14" customFormat="1" ht="11.25">
      <c r="B1108" s="208"/>
      <c r="C1108" s="209"/>
      <c r="D1108" s="199" t="s">
        <v>150</v>
      </c>
      <c r="E1108" s="210" t="s">
        <v>1</v>
      </c>
      <c r="F1108" s="211" t="s">
        <v>81</v>
      </c>
      <c r="G1108" s="209"/>
      <c r="H1108" s="212">
        <v>1</v>
      </c>
      <c r="I1108" s="213"/>
      <c r="J1108" s="209"/>
      <c r="K1108" s="209"/>
      <c r="L1108" s="214"/>
      <c r="M1108" s="215"/>
      <c r="N1108" s="216"/>
      <c r="O1108" s="216"/>
      <c r="P1108" s="216"/>
      <c r="Q1108" s="216"/>
      <c r="R1108" s="216"/>
      <c r="S1108" s="216"/>
      <c r="T1108" s="217"/>
      <c r="AT1108" s="218" t="s">
        <v>150</v>
      </c>
      <c r="AU1108" s="218" t="s">
        <v>148</v>
      </c>
      <c r="AV1108" s="14" t="s">
        <v>148</v>
      </c>
      <c r="AW1108" s="14" t="s">
        <v>31</v>
      </c>
      <c r="AX1108" s="14" t="s">
        <v>73</v>
      </c>
      <c r="AY1108" s="218" t="s">
        <v>140</v>
      </c>
    </row>
    <row r="1109" spans="1:65" s="15" customFormat="1" ht="11.25">
      <c r="B1109" s="230"/>
      <c r="C1109" s="231"/>
      <c r="D1109" s="199" t="s">
        <v>150</v>
      </c>
      <c r="E1109" s="232" t="s">
        <v>1</v>
      </c>
      <c r="F1109" s="233" t="s">
        <v>201</v>
      </c>
      <c r="G1109" s="231"/>
      <c r="H1109" s="234">
        <v>4</v>
      </c>
      <c r="I1109" s="235"/>
      <c r="J1109" s="231"/>
      <c r="K1109" s="231"/>
      <c r="L1109" s="236"/>
      <c r="M1109" s="237"/>
      <c r="N1109" s="238"/>
      <c r="O1109" s="238"/>
      <c r="P1109" s="238"/>
      <c r="Q1109" s="238"/>
      <c r="R1109" s="238"/>
      <c r="S1109" s="238"/>
      <c r="T1109" s="239"/>
      <c r="AT1109" s="240" t="s">
        <v>150</v>
      </c>
      <c r="AU1109" s="240" t="s">
        <v>148</v>
      </c>
      <c r="AV1109" s="15" t="s">
        <v>147</v>
      </c>
      <c r="AW1109" s="15" t="s">
        <v>31</v>
      </c>
      <c r="AX1109" s="15" t="s">
        <v>81</v>
      </c>
      <c r="AY1109" s="240" t="s">
        <v>140</v>
      </c>
    </row>
    <row r="1110" spans="1:65" s="2" customFormat="1" ht="16.5" customHeight="1">
      <c r="A1110" s="34"/>
      <c r="B1110" s="35"/>
      <c r="C1110" s="183" t="s">
        <v>1861</v>
      </c>
      <c r="D1110" s="183" t="s">
        <v>143</v>
      </c>
      <c r="E1110" s="184" t="s">
        <v>1862</v>
      </c>
      <c r="F1110" s="185" t="s">
        <v>1863</v>
      </c>
      <c r="G1110" s="186" t="s">
        <v>279</v>
      </c>
      <c r="H1110" s="187">
        <v>1</v>
      </c>
      <c r="I1110" s="188"/>
      <c r="J1110" s="189">
        <f>ROUND(I1110*H1110,2)</f>
        <v>0</v>
      </c>
      <c r="K1110" s="190"/>
      <c r="L1110" s="39"/>
      <c r="M1110" s="191" t="s">
        <v>1</v>
      </c>
      <c r="N1110" s="192" t="s">
        <v>39</v>
      </c>
      <c r="O1110" s="71"/>
      <c r="P1110" s="193">
        <f>O1110*H1110</f>
        <v>0</v>
      </c>
      <c r="Q1110" s="193">
        <v>0</v>
      </c>
      <c r="R1110" s="193">
        <f>Q1110*H1110</f>
        <v>0</v>
      </c>
      <c r="S1110" s="193">
        <v>0</v>
      </c>
      <c r="T1110" s="194">
        <f>S1110*H1110</f>
        <v>0</v>
      </c>
      <c r="U1110" s="34"/>
      <c r="V1110" s="34"/>
      <c r="W1110" s="34"/>
      <c r="X1110" s="34"/>
      <c r="Y1110" s="34"/>
      <c r="Z1110" s="34"/>
      <c r="AA1110" s="34"/>
      <c r="AB1110" s="34"/>
      <c r="AC1110" s="34"/>
      <c r="AD1110" s="34"/>
      <c r="AE1110" s="34"/>
      <c r="AR1110" s="195" t="s">
        <v>262</v>
      </c>
      <c r="AT1110" s="195" t="s">
        <v>143</v>
      </c>
      <c r="AU1110" s="195" t="s">
        <v>148</v>
      </c>
      <c r="AY1110" s="17" t="s">
        <v>140</v>
      </c>
      <c r="BE1110" s="196">
        <f>IF(N1110="základní",J1110,0)</f>
        <v>0</v>
      </c>
      <c r="BF1110" s="196">
        <f>IF(N1110="snížená",J1110,0)</f>
        <v>0</v>
      </c>
      <c r="BG1110" s="196">
        <f>IF(N1110="zákl. přenesená",J1110,0)</f>
        <v>0</v>
      </c>
      <c r="BH1110" s="196">
        <f>IF(N1110="sníž. přenesená",J1110,0)</f>
        <v>0</v>
      </c>
      <c r="BI1110" s="196">
        <f>IF(N1110="nulová",J1110,0)</f>
        <v>0</v>
      </c>
      <c r="BJ1110" s="17" t="s">
        <v>148</v>
      </c>
      <c r="BK1110" s="196">
        <f>ROUND(I1110*H1110,2)</f>
        <v>0</v>
      </c>
      <c r="BL1110" s="17" t="s">
        <v>262</v>
      </c>
      <c r="BM1110" s="195" t="s">
        <v>1864</v>
      </c>
    </row>
    <row r="1111" spans="1:65" s="13" customFormat="1" ht="11.25">
      <c r="B1111" s="197"/>
      <c r="C1111" s="198"/>
      <c r="D1111" s="199" t="s">
        <v>150</v>
      </c>
      <c r="E1111" s="200" t="s">
        <v>1</v>
      </c>
      <c r="F1111" s="201" t="s">
        <v>191</v>
      </c>
      <c r="G1111" s="198"/>
      <c r="H1111" s="200" t="s">
        <v>1</v>
      </c>
      <c r="I1111" s="202"/>
      <c r="J1111" s="198"/>
      <c r="K1111" s="198"/>
      <c r="L1111" s="203"/>
      <c r="M1111" s="204"/>
      <c r="N1111" s="205"/>
      <c r="O1111" s="205"/>
      <c r="P1111" s="205"/>
      <c r="Q1111" s="205"/>
      <c r="R1111" s="205"/>
      <c r="S1111" s="205"/>
      <c r="T1111" s="206"/>
      <c r="AT1111" s="207" t="s">
        <v>150</v>
      </c>
      <c r="AU1111" s="207" t="s">
        <v>148</v>
      </c>
      <c r="AV1111" s="13" t="s">
        <v>81</v>
      </c>
      <c r="AW1111" s="13" t="s">
        <v>31</v>
      </c>
      <c r="AX1111" s="13" t="s">
        <v>73</v>
      </c>
      <c r="AY1111" s="207" t="s">
        <v>140</v>
      </c>
    </row>
    <row r="1112" spans="1:65" s="14" customFormat="1" ht="11.25">
      <c r="B1112" s="208"/>
      <c r="C1112" s="209"/>
      <c r="D1112" s="199" t="s">
        <v>150</v>
      </c>
      <c r="E1112" s="210" t="s">
        <v>1</v>
      </c>
      <c r="F1112" s="211" t="s">
        <v>81</v>
      </c>
      <c r="G1112" s="209"/>
      <c r="H1112" s="212">
        <v>1</v>
      </c>
      <c r="I1112" s="213"/>
      <c r="J1112" s="209"/>
      <c r="K1112" s="209"/>
      <c r="L1112" s="214"/>
      <c r="M1112" s="215"/>
      <c r="N1112" s="216"/>
      <c r="O1112" s="216"/>
      <c r="P1112" s="216"/>
      <c r="Q1112" s="216"/>
      <c r="R1112" s="216"/>
      <c r="S1112" s="216"/>
      <c r="T1112" s="217"/>
      <c r="AT1112" s="218" t="s">
        <v>150</v>
      </c>
      <c r="AU1112" s="218" t="s">
        <v>148</v>
      </c>
      <c r="AV1112" s="14" t="s">
        <v>148</v>
      </c>
      <c r="AW1112" s="14" t="s">
        <v>31</v>
      </c>
      <c r="AX1112" s="14" t="s">
        <v>81</v>
      </c>
      <c r="AY1112" s="218" t="s">
        <v>140</v>
      </c>
    </row>
    <row r="1113" spans="1:65" s="2" customFormat="1" ht="24.2" customHeight="1">
      <c r="A1113" s="34"/>
      <c r="B1113" s="35"/>
      <c r="C1113" s="183" t="s">
        <v>1865</v>
      </c>
      <c r="D1113" s="183" t="s">
        <v>143</v>
      </c>
      <c r="E1113" s="184" t="s">
        <v>1866</v>
      </c>
      <c r="F1113" s="185" t="s">
        <v>1867</v>
      </c>
      <c r="G1113" s="186" t="s">
        <v>166</v>
      </c>
      <c r="H1113" s="187">
        <v>17.292000000000002</v>
      </c>
      <c r="I1113" s="188"/>
      <c r="J1113" s="189">
        <f>ROUND(I1113*H1113,2)</f>
        <v>0</v>
      </c>
      <c r="K1113" s="190"/>
      <c r="L1113" s="39"/>
      <c r="M1113" s="191" t="s">
        <v>1</v>
      </c>
      <c r="N1113" s="192" t="s">
        <v>39</v>
      </c>
      <c r="O1113" s="71"/>
      <c r="P1113" s="193">
        <f>O1113*H1113</f>
        <v>0</v>
      </c>
      <c r="Q1113" s="193">
        <v>5.0000000000000002E-5</v>
      </c>
      <c r="R1113" s="193">
        <f>Q1113*H1113</f>
        <v>8.6460000000000009E-4</v>
      </c>
      <c r="S1113" s="193">
        <v>0</v>
      </c>
      <c r="T1113" s="194">
        <f>S1113*H1113</f>
        <v>0</v>
      </c>
      <c r="U1113" s="34"/>
      <c r="V1113" s="34"/>
      <c r="W1113" s="34"/>
      <c r="X1113" s="34"/>
      <c r="Y1113" s="34"/>
      <c r="Z1113" s="34"/>
      <c r="AA1113" s="34"/>
      <c r="AB1113" s="34"/>
      <c r="AC1113" s="34"/>
      <c r="AD1113" s="34"/>
      <c r="AE1113" s="34"/>
      <c r="AR1113" s="195" t="s">
        <v>262</v>
      </c>
      <c r="AT1113" s="195" t="s">
        <v>143</v>
      </c>
      <c r="AU1113" s="195" t="s">
        <v>148</v>
      </c>
      <c r="AY1113" s="17" t="s">
        <v>140</v>
      </c>
      <c r="BE1113" s="196">
        <f>IF(N1113="základní",J1113,0)</f>
        <v>0</v>
      </c>
      <c r="BF1113" s="196">
        <f>IF(N1113="snížená",J1113,0)</f>
        <v>0</v>
      </c>
      <c r="BG1113" s="196">
        <f>IF(N1113="zákl. přenesená",J1113,0)</f>
        <v>0</v>
      </c>
      <c r="BH1113" s="196">
        <f>IF(N1113="sníž. přenesená",J1113,0)</f>
        <v>0</v>
      </c>
      <c r="BI1113" s="196">
        <f>IF(N1113="nulová",J1113,0)</f>
        <v>0</v>
      </c>
      <c r="BJ1113" s="17" t="s">
        <v>148</v>
      </c>
      <c r="BK1113" s="196">
        <f>ROUND(I1113*H1113,2)</f>
        <v>0</v>
      </c>
      <c r="BL1113" s="17" t="s">
        <v>262</v>
      </c>
      <c r="BM1113" s="195" t="s">
        <v>1868</v>
      </c>
    </row>
    <row r="1114" spans="1:65" s="2" customFormat="1" ht="33" customHeight="1">
      <c r="A1114" s="34"/>
      <c r="B1114" s="35"/>
      <c r="C1114" s="183" t="s">
        <v>1869</v>
      </c>
      <c r="D1114" s="183" t="s">
        <v>143</v>
      </c>
      <c r="E1114" s="184" t="s">
        <v>1870</v>
      </c>
      <c r="F1114" s="185" t="s">
        <v>1871</v>
      </c>
      <c r="G1114" s="186" t="s">
        <v>146</v>
      </c>
      <c r="H1114" s="187">
        <v>0.79600000000000004</v>
      </c>
      <c r="I1114" s="188"/>
      <c r="J1114" s="189">
        <f>ROUND(I1114*H1114,2)</f>
        <v>0</v>
      </c>
      <c r="K1114" s="190"/>
      <c r="L1114" s="39"/>
      <c r="M1114" s="191" t="s">
        <v>1</v>
      </c>
      <c r="N1114" s="192" t="s">
        <v>39</v>
      </c>
      <c r="O1114" s="71"/>
      <c r="P1114" s="193">
        <f>O1114*H1114</f>
        <v>0</v>
      </c>
      <c r="Q1114" s="193">
        <v>0</v>
      </c>
      <c r="R1114" s="193">
        <f>Q1114*H1114</f>
        <v>0</v>
      </c>
      <c r="S1114" s="193">
        <v>0</v>
      </c>
      <c r="T1114" s="194">
        <f>S1114*H1114</f>
        <v>0</v>
      </c>
      <c r="U1114" s="34"/>
      <c r="V1114" s="34"/>
      <c r="W1114" s="34"/>
      <c r="X1114" s="34"/>
      <c r="Y1114" s="34"/>
      <c r="Z1114" s="34"/>
      <c r="AA1114" s="34"/>
      <c r="AB1114" s="34"/>
      <c r="AC1114" s="34"/>
      <c r="AD1114" s="34"/>
      <c r="AE1114" s="34"/>
      <c r="AR1114" s="195" t="s">
        <v>262</v>
      </c>
      <c r="AT1114" s="195" t="s">
        <v>143</v>
      </c>
      <c r="AU1114" s="195" t="s">
        <v>148</v>
      </c>
      <c r="AY1114" s="17" t="s">
        <v>140</v>
      </c>
      <c r="BE1114" s="196">
        <f>IF(N1114="základní",J1114,0)</f>
        <v>0</v>
      </c>
      <c r="BF1114" s="196">
        <f>IF(N1114="snížená",J1114,0)</f>
        <v>0</v>
      </c>
      <c r="BG1114" s="196">
        <f>IF(N1114="zákl. přenesená",J1114,0)</f>
        <v>0</v>
      </c>
      <c r="BH1114" s="196">
        <f>IF(N1114="sníž. přenesená",J1114,0)</f>
        <v>0</v>
      </c>
      <c r="BI1114" s="196">
        <f>IF(N1114="nulová",J1114,0)</f>
        <v>0</v>
      </c>
      <c r="BJ1114" s="17" t="s">
        <v>148</v>
      </c>
      <c r="BK1114" s="196">
        <f>ROUND(I1114*H1114,2)</f>
        <v>0</v>
      </c>
      <c r="BL1114" s="17" t="s">
        <v>262</v>
      </c>
      <c r="BM1114" s="195" t="s">
        <v>1872</v>
      </c>
    </row>
    <row r="1115" spans="1:65" s="2" customFormat="1" ht="24.2" customHeight="1">
      <c r="A1115" s="34"/>
      <c r="B1115" s="35"/>
      <c r="C1115" s="183" t="s">
        <v>1873</v>
      </c>
      <c r="D1115" s="183" t="s">
        <v>143</v>
      </c>
      <c r="E1115" s="184" t="s">
        <v>1874</v>
      </c>
      <c r="F1115" s="185" t="s">
        <v>1875</v>
      </c>
      <c r="G1115" s="186" t="s">
        <v>146</v>
      </c>
      <c r="H1115" s="187">
        <v>0.79600000000000004</v>
      </c>
      <c r="I1115" s="188"/>
      <c r="J1115" s="189">
        <f>ROUND(I1115*H1115,2)</f>
        <v>0</v>
      </c>
      <c r="K1115" s="190"/>
      <c r="L1115" s="39"/>
      <c r="M1115" s="191" t="s">
        <v>1</v>
      </c>
      <c r="N1115" s="192" t="s">
        <v>39</v>
      </c>
      <c r="O1115" s="71"/>
      <c r="P1115" s="193">
        <f>O1115*H1115</f>
        <v>0</v>
      </c>
      <c r="Q1115" s="193">
        <v>0</v>
      </c>
      <c r="R1115" s="193">
        <f>Q1115*H1115</f>
        <v>0</v>
      </c>
      <c r="S1115" s="193">
        <v>0</v>
      </c>
      <c r="T1115" s="194">
        <f>S1115*H1115</f>
        <v>0</v>
      </c>
      <c r="U1115" s="34"/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R1115" s="195" t="s">
        <v>262</v>
      </c>
      <c r="AT1115" s="195" t="s">
        <v>143</v>
      </c>
      <c r="AU1115" s="195" t="s">
        <v>148</v>
      </c>
      <c r="AY1115" s="17" t="s">
        <v>140</v>
      </c>
      <c r="BE1115" s="196">
        <f>IF(N1115="základní",J1115,0)</f>
        <v>0</v>
      </c>
      <c r="BF1115" s="196">
        <f>IF(N1115="snížená",J1115,0)</f>
        <v>0</v>
      </c>
      <c r="BG1115" s="196">
        <f>IF(N1115="zákl. přenesená",J1115,0)</f>
        <v>0</v>
      </c>
      <c r="BH1115" s="196">
        <f>IF(N1115="sníž. přenesená",J1115,0)</f>
        <v>0</v>
      </c>
      <c r="BI1115" s="196">
        <f>IF(N1115="nulová",J1115,0)</f>
        <v>0</v>
      </c>
      <c r="BJ1115" s="17" t="s">
        <v>148</v>
      </c>
      <c r="BK1115" s="196">
        <f>ROUND(I1115*H1115,2)</f>
        <v>0</v>
      </c>
      <c r="BL1115" s="17" t="s">
        <v>262</v>
      </c>
      <c r="BM1115" s="195" t="s">
        <v>1876</v>
      </c>
    </row>
    <row r="1116" spans="1:65" s="12" customFormat="1" ht="22.9" customHeight="1">
      <c r="B1116" s="167"/>
      <c r="C1116" s="168"/>
      <c r="D1116" s="169" t="s">
        <v>72</v>
      </c>
      <c r="E1116" s="181" t="s">
        <v>1877</v>
      </c>
      <c r="F1116" s="181" t="s">
        <v>1878</v>
      </c>
      <c r="G1116" s="168"/>
      <c r="H1116" s="168"/>
      <c r="I1116" s="171"/>
      <c r="J1116" s="182">
        <f>BK1116</f>
        <v>0</v>
      </c>
      <c r="K1116" s="168"/>
      <c r="L1116" s="173"/>
      <c r="M1116" s="174"/>
      <c r="N1116" s="175"/>
      <c r="O1116" s="175"/>
      <c r="P1116" s="176">
        <f>SUM(P1117:P1154)</f>
        <v>0</v>
      </c>
      <c r="Q1116" s="175"/>
      <c r="R1116" s="176">
        <f>SUM(R1117:R1154)</f>
        <v>2.1999999999999999E-2</v>
      </c>
      <c r="S1116" s="175"/>
      <c r="T1116" s="177">
        <f>SUM(T1117:T1154)</f>
        <v>0</v>
      </c>
      <c r="AR1116" s="178" t="s">
        <v>148</v>
      </c>
      <c r="AT1116" s="179" t="s">
        <v>72</v>
      </c>
      <c r="AU1116" s="179" t="s">
        <v>81</v>
      </c>
      <c r="AY1116" s="178" t="s">
        <v>140</v>
      </c>
      <c r="BK1116" s="180">
        <f>SUM(BK1117:BK1154)</f>
        <v>0</v>
      </c>
    </row>
    <row r="1117" spans="1:65" s="2" customFormat="1" ht="24.2" customHeight="1">
      <c r="A1117" s="34"/>
      <c r="B1117" s="35"/>
      <c r="C1117" s="183" t="s">
        <v>1879</v>
      </c>
      <c r="D1117" s="183" t="s">
        <v>143</v>
      </c>
      <c r="E1117" s="184" t="s">
        <v>1880</v>
      </c>
      <c r="F1117" s="185" t="s">
        <v>1881</v>
      </c>
      <c r="G1117" s="186" t="s">
        <v>166</v>
      </c>
      <c r="H1117" s="187">
        <v>2.8</v>
      </c>
      <c r="I1117" s="188"/>
      <c r="J1117" s="189">
        <f>ROUND(I1117*H1117,2)</f>
        <v>0</v>
      </c>
      <c r="K1117" s="190"/>
      <c r="L1117" s="39"/>
      <c r="M1117" s="191" t="s">
        <v>1</v>
      </c>
      <c r="N1117" s="192" t="s">
        <v>39</v>
      </c>
      <c r="O1117" s="71"/>
      <c r="P1117" s="193">
        <f>O1117*H1117</f>
        <v>0</v>
      </c>
      <c r="Q1117" s="193">
        <v>2.0000000000000002E-5</v>
      </c>
      <c r="R1117" s="193">
        <f>Q1117*H1117</f>
        <v>5.5999999999999999E-5</v>
      </c>
      <c r="S1117" s="193">
        <v>0</v>
      </c>
      <c r="T1117" s="194">
        <f>S1117*H1117</f>
        <v>0</v>
      </c>
      <c r="U1117" s="34"/>
      <c r="V1117" s="34"/>
      <c r="W1117" s="34"/>
      <c r="X1117" s="34"/>
      <c r="Y1117" s="34"/>
      <c r="Z1117" s="34"/>
      <c r="AA1117" s="34"/>
      <c r="AB1117" s="34"/>
      <c r="AC1117" s="34"/>
      <c r="AD1117" s="34"/>
      <c r="AE1117" s="34"/>
      <c r="AR1117" s="195" t="s">
        <v>262</v>
      </c>
      <c r="AT1117" s="195" t="s">
        <v>143</v>
      </c>
      <c r="AU1117" s="195" t="s">
        <v>148</v>
      </c>
      <c r="AY1117" s="17" t="s">
        <v>140</v>
      </c>
      <c r="BE1117" s="196">
        <f>IF(N1117="základní",J1117,0)</f>
        <v>0</v>
      </c>
      <c r="BF1117" s="196">
        <f>IF(N1117="snížená",J1117,0)</f>
        <v>0</v>
      </c>
      <c r="BG1117" s="196">
        <f>IF(N1117="zákl. přenesená",J1117,0)</f>
        <v>0</v>
      </c>
      <c r="BH1117" s="196">
        <f>IF(N1117="sníž. přenesená",J1117,0)</f>
        <v>0</v>
      </c>
      <c r="BI1117" s="196">
        <f>IF(N1117="nulová",J1117,0)</f>
        <v>0</v>
      </c>
      <c r="BJ1117" s="17" t="s">
        <v>148</v>
      </c>
      <c r="BK1117" s="196">
        <f>ROUND(I1117*H1117,2)</f>
        <v>0</v>
      </c>
      <c r="BL1117" s="17" t="s">
        <v>262</v>
      </c>
      <c r="BM1117" s="195" t="s">
        <v>1882</v>
      </c>
    </row>
    <row r="1118" spans="1:65" s="13" customFormat="1" ht="11.25">
      <c r="B1118" s="197"/>
      <c r="C1118" s="198"/>
      <c r="D1118" s="199" t="s">
        <v>150</v>
      </c>
      <c r="E1118" s="200" t="s">
        <v>1</v>
      </c>
      <c r="F1118" s="201" t="s">
        <v>1883</v>
      </c>
      <c r="G1118" s="198"/>
      <c r="H1118" s="200" t="s">
        <v>1</v>
      </c>
      <c r="I1118" s="202"/>
      <c r="J1118" s="198"/>
      <c r="K1118" s="198"/>
      <c r="L1118" s="203"/>
      <c r="M1118" s="204"/>
      <c r="N1118" s="205"/>
      <c r="O1118" s="205"/>
      <c r="P1118" s="205"/>
      <c r="Q1118" s="205"/>
      <c r="R1118" s="205"/>
      <c r="S1118" s="205"/>
      <c r="T1118" s="206"/>
      <c r="AT1118" s="207" t="s">
        <v>150</v>
      </c>
      <c r="AU1118" s="207" t="s">
        <v>148</v>
      </c>
      <c r="AV1118" s="13" t="s">
        <v>81</v>
      </c>
      <c r="AW1118" s="13" t="s">
        <v>31</v>
      </c>
      <c r="AX1118" s="13" t="s">
        <v>73</v>
      </c>
      <c r="AY1118" s="207" t="s">
        <v>140</v>
      </c>
    </row>
    <row r="1119" spans="1:65" s="14" customFormat="1" ht="11.25">
      <c r="B1119" s="208"/>
      <c r="C1119" s="209"/>
      <c r="D1119" s="199" t="s">
        <v>150</v>
      </c>
      <c r="E1119" s="210" t="s">
        <v>1</v>
      </c>
      <c r="F1119" s="211" t="s">
        <v>1884</v>
      </c>
      <c r="G1119" s="209"/>
      <c r="H1119" s="212">
        <v>2.8</v>
      </c>
      <c r="I1119" s="213"/>
      <c r="J1119" s="209"/>
      <c r="K1119" s="209"/>
      <c r="L1119" s="214"/>
      <c r="M1119" s="215"/>
      <c r="N1119" s="216"/>
      <c r="O1119" s="216"/>
      <c r="P1119" s="216"/>
      <c r="Q1119" s="216"/>
      <c r="R1119" s="216"/>
      <c r="S1119" s="216"/>
      <c r="T1119" s="217"/>
      <c r="AT1119" s="218" t="s">
        <v>150</v>
      </c>
      <c r="AU1119" s="218" t="s">
        <v>148</v>
      </c>
      <c r="AV1119" s="14" t="s">
        <v>148</v>
      </c>
      <c r="AW1119" s="14" t="s">
        <v>31</v>
      </c>
      <c r="AX1119" s="14" t="s">
        <v>73</v>
      </c>
      <c r="AY1119" s="218" t="s">
        <v>140</v>
      </c>
    </row>
    <row r="1120" spans="1:65" s="15" customFormat="1" ht="11.25">
      <c r="B1120" s="230"/>
      <c r="C1120" s="231"/>
      <c r="D1120" s="199" t="s">
        <v>150</v>
      </c>
      <c r="E1120" s="232" t="s">
        <v>1</v>
      </c>
      <c r="F1120" s="233" t="s">
        <v>201</v>
      </c>
      <c r="G1120" s="231"/>
      <c r="H1120" s="234">
        <v>2.8</v>
      </c>
      <c r="I1120" s="235"/>
      <c r="J1120" s="231"/>
      <c r="K1120" s="231"/>
      <c r="L1120" s="236"/>
      <c r="M1120" s="237"/>
      <c r="N1120" s="238"/>
      <c r="O1120" s="238"/>
      <c r="P1120" s="238"/>
      <c r="Q1120" s="238"/>
      <c r="R1120" s="238"/>
      <c r="S1120" s="238"/>
      <c r="T1120" s="239"/>
      <c r="AT1120" s="240" t="s">
        <v>150</v>
      </c>
      <c r="AU1120" s="240" t="s">
        <v>148</v>
      </c>
      <c r="AV1120" s="15" t="s">
        <v>147</v>
      </c>
      <c r="AW1120" s="15" t="s">
        <v>31</v>
      </c>
      <c r="AX1120" s="15" t="s">
        <v>81</v>
      </c>
      <c r="AY1120" s="240" t="s">
        <v>140</v>
      </c>
    </row>
    <row r="1121" spans="1:65" s="2" customFormat="1" ht="24.2" customHeight="1">
      <c r="A1121" s="34"/>
      <c r="B1121" s="35"/>
      <c r="C1121" s="183" t="s">
        <v>1885</v>
      </c>
      <c r="D1121" s="183" t="s">
        <v>143</v>
      </c>
      <c r="E1121" s="184" t="s">
        <v>1886</v>
      </c>
      <c r="F1121" s="185" t="s">
        <v>1887</v>
      </c>
      <c r="G1121" s="186" t="s">
        <v>166</v>
      </c>
      <c r="H1121" s="187">
        <v>2.8</v>
      </c>
      <c r="I1121" s="188"/>
      <c r="J1121" s="189">
        <f t="shared" ref="J1121:J1129" si="110">ROUND(I1121*H1121,2)</f>
        <v>0</v>
      </c>
      <c r="K1121" s="190"/>
      <c r="L1121" s="39"/>
      <c r="M1121" s="191" t="s">
        <v>1</v>
      </c>
      <c r="N1121" s="192" t="s">
        <v>39</v>
      </c>
      <c r="O1121" s="71"/>
      <c r="P1121" s="193">
        <f t="shared" ref="P1121:P1129" si="111">O1121*H1121</f>
        <v>0</v>
      </c>
      <c r="Q1121" s="193">
        <v>2.0000000000000002E-5</v>
      </c>
      <c r="R1121" s="193">
        <f t="shared" ref="R1121:R1129" si="112">Q1121*H1121</f>
        <v>5.5999999999999999E-5</v>
      </c>
      <c r="S1121" s="193">
        <v>0</v>
      </c>
      <c r="T1121" s="194">
        <f t="shared" ref="T1121:T1129" si="113">S1121*H1121</f>
        <v>0</v>
      </c>
      <c r="U1121" s="34"/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R1121" s="195" t="s">
        <v>262</v>
      </c>
      <c r="AT1121" s="195" t="s">
        <v>143</v>
      </c>
      <c r="AU1121" s="195" t="s">
        <v>148</v>
      </c>
      <c r="AY1121" s="17" t="s">
        <v>140</v>
      </c>
      <c r="BE1121" s="196">
        <f t="shared" ref="BE1121:BE1129" si="114">IF(N1121="základní",J1121,0)</f>
        <v>0</v>
      </c>
      <c r="BF1121" s="196">
        <f t="shared" ref="BF1121:BF1129" si="115">IF(N1121="snížená",J1121,0)</f>
        <v>0</v>
      </c>
      <c r="BG1121" s="196">
        <f t="shared" ref="BG1121:BG1129" si="116">IF(N1121="zákl. přenesená",J1121,0)</f>
        <v>0</v>
      </c>
      <c r="BH1121" s="196">
        <f t="shared" ref="BH1121:BH1129" si="117">IF(N1121="sníž. přenesená",J1121,0)</f>
        <v>0</v>
      </c>
      <c r="BI1121" s="196">
        <f t="shared" ref="BI1121:BI1129" si="118">IF(N1121="nulová",J1121,0)</f>
        <v>0</v>
      </c>
      <c r="BJ1121" s="17" t="s">
        <v>148</v>
      </c>
      <c r="BK1121" s="196">
        <f t="shared" ref="BK1121:BK1129" si="119">ROUND(I1121*H1121,2)</f>
        <v>0</v>
      </c>
      <c r="BL1121" s="17" t="s">
        <v>262</v>
      </c>
      <c r="BM1121" s="195" t="s">
        <v>1888</v>
      </c>
    </row>
    <row r="1122" spans="1:65" s="2" customFormat="1" ht="24.2" customHeight="1">
      <c r="A1122" s="34"/>
      <c r="B1122" s="35"/>
      <c r="C1122" s="183" t="s">
        <v>1889</v>
      </c>
      <c r="D1122" s="183" t="s">
        <v>143</v>
      </c>
      <c r="E1122" s="184" t="s">
        <v>1890</v>
      </c>
      <c r="F1122" s="185" t="s">
        <v>1891</v>
      </c>
      <c r="G1122" s="186" t="s">
        <v>166</v>
      </c>
      <c r="H1122" s="187">
        <v>2.8</v>
      </c>
      <c r="I1122" s="188"/>
      <c r="J1122" s="189">
        <f t="shared" si="110"/>
        <v>0</v>
      </c>
      <c r="K1122" s="190"/>
      <c r="L1122" s="39"/>
      <c r="M1122" s="191" t="s">
        <v>1</v>
      </c>
      <c r="N1122" s="192" t="s">
        <v>39</v>
      </c>
      <c r="O1122" s="71"/>
      <c r="P1122" s="193">
        <f t="shared" si="111"/>
        <v>0</v>
      </c>
      <c r="Q1122" s="193">
        <v>0</v>
      </c>
      <c r="R1122" s="193">
        <f t="shared" si="112"/>
        <v>0</v>
      </c>
      <c r="S1122" s="193">
        <v>0</v>
      </c>
      <c r="T1122" s="194">
        <f t="shared" si="113"/>
        <v>0</v>
      </c>
      <c r="U1122" s="34"/>
      <c r="V1122" s="34"/>
      <c r="W1122" s="34"/>
      <c r="X1122" s="34"/>
      <c r="Y1122" s="34"/>
      <c r="Z1122" s="34"/>
      <c r="AA1122" s="34"/>
      <c r="AB1122" s="34"/>
      <c r="AC1122" s="34"/>
      <c r="AD1122" s="34"/>
      <c r="AE1122" s="34"/>
      <c r="AR1122" s="195" t="s">
        <v>262</v>
      </c>
      <c r="AT1122" s="195" t="s">
        <v>143</v>
      </c>
      <c r="AU1122" s="195" t="s">
        <v>148</v>
      </c>
      <c r="AY1122" s="17" t="s">
        <v>140</v>
      </c>
      <c r="BE1122" s="196">
        <f t="shared" si="114"/>
        <v>0</v>
      </c>
      <c r="BF1122" s="196">
        <f t="shared" si="115"/>
        <v>0</v>
      </c>
      <c r="BG1122" s="196">
        <f t="shared" si="116"/>
        <v>0</v>
      </c>
      <c r="BH1122" s="196">
        <f t="shared" si="117"/>
        <v>0</v>
      </c>
      <c r="BI1122" s="196">
        <f t="shared" si="118"/>
        <v>0</v>
      </c>
      <c r="BJ1122" s="17" t="s">
        <v>148</v>
      </c>
      <c r="BK1122" s="196">
        <f t="shared" si="119"/>
        <v>0</v>
      </c>
      <c r="BL1122" s="17" t="s">
        <v>262</v>
      </c>
      <c r="BM1122" s="195" t="s">
        <v>1892</v>
      </c>
    </row>
    <row r="1123" spans="1:65" s="2" customFormat="1" ht="21.75" customHeight="1">
      <c r="A1123" s="34"/>
      <c r="B1123" s="35"/>
      <c r="C1123" s="183" t="s">
        <v>1893</v>
      </c>
      <c r="D1123" s="183" t="s">
        <v>143</v>
      </c>
      <c r="E1123" s="184" t="s">
        <v>1894</v>
      </c>
      <c r="F1123" s="185" t="s">
        <v>1895</v>
      </c>
      <c r="G1123" s="186" t="s">
        <v>166</v>
      </c>
      <c r="H1123" s="187">
        <v>2.8</v>
      </c>
      <c r="I1123" s="188"/>
      <c r="J1123" s="189">
        <f t="shared" si="110"/>
        <v>0</v>
      </c>
      <c r="K1123" s="190"/>
      <c r="L1123" s="39"/>
      <c r="M1123" s="191" t="s">
        <v>1</v>
      </c>
      <c r="N1123" s="192" t="s">
        <v>39</v>
      </c>
      <c r="O1123" s="71"/>
      <c r="P1123" s="193">
        <f t="shared" si="111"/>
        <v>0</v>
      </c>
      <c r="Q1123" s="193">
        <v>2.0000000000000002E-5</v>
      </c>
      <c r="R1123" s="193">
        <f t="shared" si="112"/>
        <v>5.5999999999999999E-5</v>
      </c>
      <c r="S1123" s="193">
        <v>0</v>
      </c>
      <c r="T1123" s="194">
        <f t="shared" si="113"/>
        <v>0</v>
      </c>
      <c r="U1123" s="34"/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R1123" s="195" t="s">
        <v>262</v>
      </c>
      <c r="AT1123" s="195" t="s">
        <v>143</v>
      </c>
      <c r="AU1123" s="195" t="s">
        <v>148</v>
      </c>
      <c r="AY1123" s="17" t="s">
        <v>140</v>
      </c>
      <c r="BE1123" s="196">
        <f t="shared" si="114"/>
        <v>0</v>
      </c>
      <c r="BF1123" s="196">
        <f t="shared" si="115"/>
        <v>0</v>
      </c>
      <c r="BG1123" s="196">
        <f t="shared" si="116"/>
        <v>0</v>
      </c>
      <c r="BH1123" s="196">
        <f t="shared" si="117"/>
        <v>0</v>
      </c>
      <c r="BI1123" s="196">
        <f t="shared" si="118"/>
        <v>0</v>
      </c>
      <c r="BJ1123" s="17" t="s">
        <v>148</v>
      </c>
      <c r="BK1123" s="196">
        <f t="shared" si="119"/>
        <v>0</v>
      </c>
      <c r="BL1123" s="17" t="s">
        <v>262</v>
      </c>
      <c r="BM1123" s="195" t="s">
        <v>1896</v>
      </c>
    </row>
    <row r="1124" spans="1:65" s="2" customFormat="1" ht="24.2" customHeight="1">
      <c r="A1124" s="34"/>
      <c r="B1124" s="35"/>
      <c r="C1124" s="183" t="s">
        <v>1897</v>
      </c>
      <c r="D1124" s="183" t="s">
        <v>143</v>
      </c>
      <c r="E1124" s="184" t="s">
        <v>1898</v>
      </c>
      <c r="F1124" s="185" t="s">
        <v>1899</v>
      </c>
      <c r="G1124" s="186" t="s">
        <v>166</v>
      </c>
      <c r="H1124" s="187">
        <v>2.8</v>
      </c>
      <c r="I1124" s="188"/>
      <c r="J1124" s="189">
        <f t="shared" si="110"/>
        <v>0</v>
      </c>
      <c r="K1124" s="190"/>
      <c r="L1124" s="39"/>
      <c r="M1124" s="191" t="s">
        <v>1</v>
      </c>
      <c r="N1124" s="192" t="s">
        <v>39</v>
      </c>
      <c r="O1124" s="71"/>
      <c r="P1124" s="193">
        <f t="shared" si="111"/>
        <v>0</v>
      </c>
      <c r="Q1124" s="193">
        <v>1.7000000000000001E-4</v>
      </c>
      <c r="R1124" s="193">
        <f t="shared" si="112"/>
        <v>4.7600000000000002E-4</v>
      </c>
      <c r="S1124" s="193">
        <v>0</v>
      </c>
      <c r="T1124" s="194">
        <f t="shared" si="113"/>
        <v>0</v>
      </c>
      <c r="U1124" s="34"/>
      <c r="V1124" s="34"/>
      <c r="W1124" s="34"/>
      <c r="X1124" s="34"/>
      <c r="Y1124" s="34"/>
      <c r="Z1124" s="34"/>
      <c r="AA1124" s="34"/>
      <c r="AB1124" s="34"/>
      <c r="AC1124" s="34"/>
      <c r="AD1124" s="34"/>
      <c r="AE1124" s="34"/>
      <c r="AR1124" s="195" t="s">
        <v>262</v>
      </c>
      <c r="AT1124" s="195" t="s">
        <v>143</v>
      </c>
      <c r="AU1124" s="195" t="s">
        <v>148</v>
      </c>
      <c r="AY1124" s="17" t="s">
        <v>140</v>
      </c>
      <c r="BE1124" s="196">
        <f t="shared" si="114"/>
        <v>0</v>
      </c>
      <c r="BF1124" s="196">
        <f t="shared" si="115"/>
        <v>0</v>
      </c>
      <c r="BG1124" s="196">
        <f t="shared" si="116"/>
        <v>0</v>
      </c>
      <c r="BH1124" s="196">
        <f t="shared" si="117"/>
        <v>0</v>
      </c>
      <c r="BI1124" s="196">
        <f t="shared" si="118"/>
        <v>0</v>
      </c>
      <c r="BJ1124" s="17" t="s">
        <v>148</v>
      </c>
      <c r="BK1124" s="196">
        <f t="shared" si="119"/>
        <v>0</v>
      </c>
      <c r="BL1124" s="17" t="s">
        <v>262</v>
      </c>
      <c r="BM1124" s="195" t="s">
        <v>1900</v>
      </c>
    </row>
    <row r="1125" spans="1:65" s="2" customFormat="1" ht="24.2" customHeight="1">
      <c r="A1125" s="34"/>
      <c r="B1125" s="35"/>
      <c r="C1125" s="183" t="s">
        <v>1901</v>
      </c>
      <c r="D1125" s="183" t="s">
        <v>143</v>
      </c>
      <c r="E1125" s="184" t="s">
        <v>1902</v>
      </c>
      <c r="F1125" s="185" t="s">
        <v>1903</v>
      </c>
      <c r="G1125" s="186" t="s">
        <v>166</v>
      </c>
      <c r="H1125" s="187">
        <v>2.8</v>
      </c>
      <c r="I1125" s="188"/>
      <c r="J1125" s="189">
        <f t="shared" si="110"/>
        <v>0</v>
      </c>
      <c r="K1125" s="190"/>
      <c r="L1125" s="39"/>
      <c r="M1125" s="191" t="s">
        <v>1</v>
      </c>
      <c r="N1125" s="192" t="s">
        <v>39</v>
      </c>
      <c r="O1125" s="71"/>
      <c r="P1125" s="193">
        <f t="shared" si="111"/>
        <v>0</v>
      </c>
      <c r="Q1125" s="193">
        <v>1.2999999999999999E-4</v>
      </c>
      <c r="R1125" s="193">
        <f t="shared" si="112"/>
        <v>3.6399999999999996E-4</v>
      </c>
      <c r="S1125" s="193">
        <v>0</v>
      </c>
      <c r="T1125" s="194">
        <f t="shared" si="113"/>
        <v>0</v>
      </c>
      <c r="U1125" s="34"/>
      <c r="V1125" s="34"/>
      <c r="W1125" s="34"/>
      <c r="X1125" s="34"/>
      <c r="Y1125" s="34"/>
      <c r="Z1125" s="34"/>
      <c r="AA1125" s="34"/>
      <c r="AB1125" s="34"/>
      <c r="AC1125" s="34"/>
      <c r="AD1125" s="34"/>
      <c r="AE1125" s="34"/>
      <c r="AR1125" s="195" t="s">
        <v>262</v>
      </c>
      <c r="AT1125" s="195" t="s">
        <v>143</v>
      </c>
      <c r="AU1125" s="195" t="s">
        <v>148</v>
      </c>
      <c r="AY1125" s="17" t="s">
        <v>140</v>
      </c>
      <c r="BE1125" s="196">
        <f t="shared" si="114"/>
        <v>0</v>
      </c>
      <c r="BF1125" s="196">
        <f t="shared" si="115"/>
        <v>0</v>
      </c>
      <c r="BG1125" s="196">
        <f t="shared" si="116"/>
        <v>0</v>
      </c>
      <c r="BH1125" s="196">
        <f t="shared" si="117"/>
        <v>0</v>
      </c>
      <c r="BI1125" s="196">
        <f t="shared" si="118"/>
        <v>0</v>
      </c>
      <c r="BJ1125" s="17" t="s">
        <v>148</v>
      </c>
      <c r="BK1125" s="196">
        <f t="shared" si="119"/>
        <v>0</v>
      </c>
      <c r="BL1125" s="17" t="s">
        <v>262</v>
      </c>
      <c r="BM1125" s="195" t="s">
        <v>1904</v>
      </c>
    </row>
    <row r="1126" spans="1:65" s="2" customFormat="1" ht="24.2" customHeight="1">
      <c r="A1126" s="34"/>
      <c r="B1126" s="35"/>
      <c r="C1126" s="183" t="s">
        <v>1905</v>
      </c>
      <c r="D1126" s="183" t="s">
        <v>143</v>
      </c>
      <c r="E1126" s="184" t="s">
        <v>1906</v>
      </c>
      <c r="F1126" s="185" t="s">
        <v>1907</v>
      </c>
      <c r="G1126" s="186" t="s">
        <v>166</v>
      </c>
      <c r="H1126" s="187">
        <v>2.8</v>
      </c>
      <c r="I1126" s="188"/>
      <c r="J1126" s="189">
        <f t="shared" si="110"/>
        <v>0</v>
      </c>
      <c r="K1126" s="190"/>
      <c r="L1126" s="39"/>
      <c r="M1126" s="191" t="s">
        <v>1</v>
      </c>
      <c r="N1126" s="192" t="s">
        <v>39</v>
      </c>
      <c r="O1126" s="71"/>
      <c r="P1126" s="193">
        <f t="shared" si="111"/>
        <v>0</v>
      </c>
      <c r="Q1126" s="193">
        <v>1.2E-4</v>
      </c>
      <c r="R1126" s="193">
        <f t="shared" si="112"/>
        <v>3.3599999999999998E-4</v>
      </c>
      <c r="S1126" s="193">
        <v>0</v>
      </c>
      <c r="T1126" s="194">
        <f t="shared" si="113"/>
        <v>0</v>
      </c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R1126" s="195" t="s">
        <v>262</v>
      </c>
      <c r="AT1126" s="195" t="s">
        <v>143</v>
      </c>
      <c r="AU1126" s="195" t="s">
        <v>148</v>
      </c>
      <c r="AY1126" s="17" t="s">
        <v>140</v>
      </c>
      <c r="BE1126" s="196">
        <f t="shared" si="114"/>
        <v>0</v>
      </c>
      <c r="BF1126" s="196">
        <f t="shared" si="115"/>
        <v>0</v>
      </c>
      <c r="BG1126" s="196">
        <f t="shared" si="116"/>
        <v>0</v>
      </c>
      <c r="BH1126" s="196">
        <f t="shared" si="117"/>
        <v>0</v>
      </c>
      <c r="BI1126" s="196">
        <f t="shared" si="118"/>
        <v>0</v>
      </c>
      <c r="BJ1126" s="17" t="s">
        <v>148</v>
      </c>
      <c r="BK1126" s="196">
        <f t="shared" si="119"/>
        <v>0</v>
      </c>
      <c r="BL1126" s="17" t="s">
        <v>262</v>
      </c>
      <c r="BM1126" s="195" t="s">
        <v>1908</v>
      </c>
    </row>
    <row r="1127" spans="1:65" s="2" customFormat="1" ht="24.2" customHeight="1">
      <c r="A1127" s="34"/>
      <c r="B1127" s="35"/>
      <c r="C1127" s="183" t="s">
        <v>1909</v>
      </c>
      <c r="D1127" s="183" t="s">
        <v>143</v>
      </c>
      <c r="E1127" s="184" t="s">
        <v>1910</v>
      </c>
      <c r="F1127" s="185" t="s">
        <v>1911</v>
      </c>
      <c r="G1127" s="186" t="s">
        <v>166</v>
      </c>
      <c r="H1127" s="187">
        <v>2.8</v>
      </c>
      <c r="I1127" s="188"/>
      <c r="J1127" s="189">
        <f t="shared" si="110"/>
        <v>0</v>
      </c>
      <c r="K1127" s="190"/>
      <c r="L1127" s="39"/>
      <c r="M1127" s="191" t="s">
        <v>1</v>
      </c>
      <c r="N1127" s="192" t="s">
        <v>39</v>
      </c>
      <c r="O1127" s="71"/>
      <c r="P1127" s="193">
        <f t="shared" si="111"/>
        <v>0</v>
      </c>
      <c r="Q1127" s="193">
        <v>2.9E-4</v>
      </c>
      <c r="R1127" s="193">
        <f t="shared" si="112"/>
        <v>8.12E-4</v>
      </c>
      <c r="S1127" s="193">
        <v>0</v>
      </c>
      <c r="T1127" s="194">
        <f t="shared" si="113"/>
        <v>0</v>
      </c>
      <c r="U1127" s="34"/>
      <c r="V1127" s="34"/>
      <c r="W1127" s="34"/>
      <c r="X1127" s="34"/>
      <c r="Y1127" s="34"/>
      <c r="Z1127" s="34"/>
      <c r="AA1127" s="34"/>
      <c r="AB1127" s="34"/>
      <c r="AC1127" s="34"/>
      <c r="AD1127" s="34"/>
      <c r="AE1127" s="34"/>
      <c r="AR1127" s="195" t="s">
        <v>262</v>
      </c>
      <c r="AT1127" s="195" t="s">
        <v>143</v>
      </c>
      <c r="AU1127" s="195" t="s">
        <v>148</v>
      </c>
      <c r="AY1127" s="17" t="s">
        <v>140</v>
      </c>
      <c r="BE1127" s="196">
        <f t="shared" si="114"/>
        <v>0</v>
      </c>
      <c r="BF1127" s="196">
        <f t="shared" si="115"/>
        <v>0</v>
      </c>
      <c r="BG1127" s="196">
        <f t="shared" si="116"/>
        <v>0</v>
      </c>
      <c r="BH1127" s="196">
        <f t="shared" si="117"/>
        <v>0</v>
      </c>
      <c r="BI1127" s="196">
        <f t="shared" si="118"/>
        <v>0</v>
      </c>
      <c r="BJ1127" s="17" t="s">
        <v>148</v>
      </c>
      <c r="BK1127" s="196">
        <f t="shared" si="119"/>
        <v>0</v>
      </c>
      <c r="BL1127" s="17" t="s">
        <v>262</v>
      </c>
      <c r="BM1127" s="195" t="s">
        <v>1912</v>
      </c>
    </row>
    <row r="1128" spans="1:65" s="2" customFormat="1" ht="24.2" customHeight="1">
      <c r="A1128" s="34"/>
      <c r="B1128" s="35"/>
      <c r="C1128" s="183" t="s">
        <v>1913</v>
      </c>
      <c r="D1128" s="183" t="s">
        <v>143</v>
      </c>
      <c r="E1128" s="184" t="s">
        <v>1914</v>
      </c>
      <c r="F1128" s="185" t="s">
        <v>1915</v>
      </c>
      <c r="G1128" s="186" t="s">
        <v>166</v>
      </c>
      <c r="H1128" s="187">
        <v>2.8</v>
      </c>
      <c r="I1128" s="188"/>
      <c r="J1128" s="189">
        <f t="shared" si="110"/>
        <v>0</v>
      </c>
      <c r="K1128" s="190"/>
      <c r="L1128" s="39"/>
      <c r="M1128" s="191" t="s">
        <v>1</v>
      </c>
      <c r="N1128" s="192" t="s">
        <v>39</v>
      </c>
      <c r="O1128" s="71"/>
      <c r="P1128" s="193">
        <f t="shared" si="111"/>
        <v>0</v>
      </c>
      <c r="Q1128" s="193">
        <v>3.2000000000000003E-4</v>
      </c>
      <c r="R1128" s="193">
        <f t="shared" si="112"/>
        <v>8.9599999999999999E-4</v>
      </c>
      <c r="S1128" s="193">
        <v>0</v>
      </c>
      <c r="T1128" s="194">
        <f t="shared" si="113"/>
        <v>0</v>
      </c>
      <c r="U1128" s="34"/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R1128" s="195" t="s">
        <v>262</v>
      </c>
      <c r="AT1128" s="195" t="s">
        <v>143</v>
      </c>
      <c r="AU1128" s="195" t="s">
        <v>148</v>
      </c>
      <c r="AY1128" s="17" t="s">
        <v>140</v>
      </c>
      <c r="BE1128" s="196">
        <f t="shared" si="114"/>
        <v>0</v>
      </c>
      <c r="BF1128" s="196">
        <f t="shared" si="115"/>
        <v>0</v>
      </c>
      <c r="BG1128" s="196">
        <f t="shared" si="116"/>
        <v>0</v>
      </c>
      <c r="BH1128" s="196">
        <f t="shared" si="117"/>
        <v>0</v>
      </c>
      <c r="BI1128" s="196">
        <f t="shared" si="118"/>
        <v>0</v>
      </c>
      <c r="BJ1128" s="17" t="s">
        <v>148</v>
      </c>
      <c r="BK1128" s="196">
        <f t="shared" si="119"/>
        <v>0</v>
      </c>
      <c r="BL1128" s="17" t="s">
        <v>262</v>
      </c>
      <c r="BM1128" s="195" t="s">
        <v>1916</v>
      </c>
    </row>
    <row r="1129" spans="1:65" s="2" customFormat="1" ht="24.2" customHeight="1">
      <c r="A1129" s="34"/>
      <c r="B1129" s="35"/>
      <c r="C1129" s="183" t="s">
        <v>1917</v>
      </c>
      <c r="D1129" s="183" t="s">
        <v>143</v>
      </c>
      <c r="E1129" s="184" t="s">
        <v>1918</v>
      </c>
      <c r="F1129" s="185" t="s">
        <v>1919</v>
      </c>
      <c r="G1129" s="186" t="s">
        <v>166</v>
      </c>
      <c r="H1129" s="187">
        <v>12</v>
      </c>
      <c r="I1129" s="188"/>
      <c r="J1129" s="189">
        <f t="shared" si="110"/>
        <v>0</v>
      </c>
      <c r="K1129" s="190"/>
      <c r="L1129" s="39"/>
      <c r="M1129" s="191" t="s">
        <v>1</v>
      </c>
      <c r="N1129" s="192" t="s">
        <v>39</v>
      </c>
      <c r="O1129" s="71"/>
      <c r="P1129" s="193">
        <f t="shared" si="111"/>
        <v>0</v>
      </c>
      <c r="Q1129" s="193">
        <v>6.9999999999999994E-5</v>
      </c>
      <c r="R1129" s="193">
        <f t="shared" si="112"/>
        <v>8.3999999999999993E-4</v>
      </c>
      <c r="S1129" s="193">
        <v>0</v>
      </c>
      <c r="T1129" s="194">
        <f t="shared" si="113"/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95" t="s">
        <v>262</v>
      </c>
      <c r="AT1129" s="195" t="s">
        <v>143</v>
      </c>
      <c r="AU1129" s="195" t="s">
        <v>148</v>
      </c>
      <c r="AY1129" s="17" t="s">
        <v>140</v>
      </c>
      <c r="BE1129" s="196">
        <f t="shared" si="114"/>
        <v>0</v>
      </c>
      <c r="BF1129" s="196">
        <f t="shared" si="115"/>
        <v>0</v>
      </c>
      <c r="BG1129" s="196">
        <f t="shared" si="116"/>
        <v>0</v>
      </c>
      <c r="BH1129" s="196">
        <f t="shared" si="117"/>
        <v>0</v>
      </c>
      <c r="BI1129" s="196">
        <f t="shared" si="118"/>
        <v>0</v>
      </c>
      <c r="BJ1129" s="17" t="s">
        <v>148</v>
      </c>
      <c r="BK1129" s="196">
        <f t="shared" si="119"/>
        <v>0</v>
      </c>
      <c r="BL1129" s="17" t="s">
        <v>262</v>
      </c>
      <c r="BM1129" s="195" t="s">
        <v>1920</v>
      </c>
    </row>
    <row r="1130" spans="1:65" s="13" customFormat="1" ht="11.25">
      <c r="B1130" s="197"/>
      <c r="C1130" s="198"/>
      <c r="D1130" s="199" t="s">
        <v>150</v>
      </c>
      <c r="E1130" s="200" t="s">
        <v>1</v>
      </c>
      <c r="F1130" s="201" t="s">
        <v>1921</v>
      </c>
      <c r="G1130" s="198"/>
      <c r="H1130" s="200" t="s">
        <v>1</v>
      </c>
      <c r="I1130" s="202"/>
      <c r="J1130" s="198"/>
      <c r="K1130" s="198"/>
      <c r="L1130" s="203"/>
      <c r="M1130" s="204"/>
      <c r="N1130" s="205"/>
      <c r="O1130" s="205"/>
      <c r="P1130" s="205"/>
      <c r="Q1130" s="205"/>
      <c r="R1130" s="205"/>
      <c r="S1130" s="205"/>
      <c r="T1130" s="206"/>
      <c r="AT1130" s="207" t="s">
        <v>150</v>
      </c>
      <c r="AU1130" s="207" t="s">
        <v>148</v>
      </c>
      <c r="AV1130" s="13" t="s">
        <v>81</v>
      </c>
      <c r="AW1130" s="13" t="s">
        <v>31</v>
      </c>
      <c r="AX1130" s="13" t="s">
        <v>73</v>
      </c>
      <c r="AY1130" s="207" t="s">
        <v>140</v>
      </c>
    </row>
    <row r="1131" spans="1:65" s="14" customFormat="1" ht="11.25">
      <c r="B1131" s="208"/>
      <c r="C1131" s="209"/>
      <c r="D1131" s="199" t="s">
        <v>150</v>
      </c>
      <c r="E1131" s="210" t="s">
        <v>1</v>
      </c>
      <c r="F1131" s="211" t="s">
        <v>1922</v>
      </c>
      <c r="G1131" s="209"/>
      <c r="H1131" s="212">
        <v>12</v>
      </c>
      <c r="I1131" s="213"/>
      <c r="J1131" s="209"/>
      <c r="K1131" s="209"/>
      <c r="L1131" s="214"/>
      <c r="M1131" s="215"/>
      <c r="N1131" s="216"/>
      <c r="O1131" s="216"/>
      <c r="P1131" s="216"/>
      <c r="Q1131" s="216"/>
      <c r="R1131" s="216"/>
      <c r="S1131" s="216"/>
      <c r="T1131" s="217"/>
      <c r="AT1131" s="218" t="s">
        <v>150</v>
      </c>
      <c r="AU1131" s="218" t="s">
        <v>148</v>
      </c>
      <c r="AV1131" s="14" t="s">
        <v>148</v>
      </c>
      <c r="AW1131" s="14" t="s">
        <v>31</v>
      </c>
      <c r="AX1131" s="14" t="s">
        <v>81</v>
      </c>
      <c r="AY1131" s="218" t="s">
        <v>140</v>
      </c>
    </row>
    <row r="1132" spans="1:65" s="2" customFormat="1" ht="16.5" customHeight="1">
      <c r="A1132" s="34"/>
      <c r="B1132" s="35"/>
      <c r="C1132" s="183" t="s">
        <v>1923</v>
      </c>
      <c r="D1132" s="183" t="s">
        <v>143</v>
      </c>
      <c r="E1132" s="184" t="s">
        <v>1924</v>
      </c>
      <c r="F1132" s="185" t="s">
        <v>1925</v>
      </c>
      <c r="G1132" s="186" t="s">
        <v>166</v>
      </c>
      <c r="H1132" s="187">
        <v>12</v>
      </c>
      <c r="I1132" s="188"/>
      <c r="J1132" s="189">
        <f t="shared" ref="J1132:J1137" si="120">ROUND(I1132*H1132,2)</f>
        <v>0</v>
      </c>
      <c r="K1132" s="190"/>
      <c r="L1132" s="39"/>
      <c r="M1132" s="191" t="s">
        <v>1</v>
      </c>
      <c r="N1132" s="192" t="s">
        <v>39</v>
      </c>
      <c r="O1132" s="71"/>
      <c r="P1132" s="193">
        <f t="shared" ref="P1132:P1137" si="121">O1132*H1132</f>
        <v>0</v>
      </c>
      <c r="Q1132" s="193">
        <v>0</v>
      </c>
      <c r="R1132" s="193">
        <f t="shared" ref="R1132:R1137" si="122">Q1132*H1132</f>
        <v>0</v>
      </c>
      <c r="S1132" s="193">
        <v>0</v>
      </c>
      <c r="T1132" s="194">
        <f t="shared" ref="T1132:T1137" si="123">S1132*H1132</f>
        <v>0</v>
      </c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R1132" s="195" t="s">
        <v>262</v>
      </c>
      <c r="AT1132" s="195" t="s">
        <v>143</v>
      </c>
      <c r="AU1132" s="195" t="s">
        <v>148</v>
      </c>
      <c r="AY1132" s="17" t="s">
        <v>140</v>
      </c>
      <c r="BE1132" s="196">
        <f t="shared" ref="BE1132:BE1137" si="124">IF(N1132="základní",J1132,0)</f>
        <v>0</v>
      </c>
      <c r="BF1132" s="196">
        <f t="shared" ref="BF1132:BF1137" si="125">IF(N1132="snížená",J1132,0)</f>
        <v>0</v>
      </c>
      <c r="BG1132" s="196">
        <f t="shared" ref="BG1132:BG1137" si="126">IF(N1132="zákl. přenesená",J1132,0)</f>
        <v>0</v>
      </c>
      <c r="BH1132" s="196">
        <f t="shared" ref="BH1132:BH1137" si="127">IF(N1132="sníž. přenesená",J1132,0)</f>
        <v>0</v>
      </c>
      <c r="BI1132" s="196">
        <f t="shared" ref="BI1132:BI1137" si="128">IF(N1132="nulová",J1132,0)</f>
        <v>0</v>
      </c>
      <c r="BJ1132" s="17" t="s">
        <v>148</v>
      </c>
      <c r="BK1132" s="196">
        <f t="shared" ref="BK1132:BK1137" si="129">ROUND(I1132*H1132,2)</f>
        <v>0</v>
      </c>
      <c r="BL1132" s="17" t="s">
        <v>262</v>
      </c>
      <c r="BM1132" s="195" t="s">
        <v>1926</v>
      </c>
    </row>
    <row r="1133" spans="1:65" s="2" customFormat="1" ht="24.2" customHeight="1">
      <c r="A1133" s="34"/>
      <c r="B1133" s="35"/>
      <c r="C1133" s="183" t="s">
        <v>1927</v>
      </c>
      <c r="D1133" s="183" t="s">
        <v>143</v>
      </c>
      <c r="E1133" s="184" t="s">
        <v>1928</v>
      </c>
      <c r="F1133" s="185" t="s">
        <v>1929</v>
      </c>
      <c r="G1133" s="186" t="s">
        <v>166</v>
      </c>
      <c r="H1133" s="187">
        <v>12</v>
      </c>
      <c r="I1133" s="188"/>
      <c r="J1133" s="189">
        <f t="shared" si="120"/>
        <v>0</v>
      </c>
      <c r="K1133" s="190"/>
      <c r="L1133" s="39"/>
      <c r="M1133" s="191" t="s">
        <v>1</v>
      </c>
      <c r="N1133" s="192" t="s">
        <v>39</v>
      </c>
      <c r="O1133" s="71"/>
      <c r="P1133" s="193">
        <f t="shared" si="121"/>
        <v>0</v>
      </c>
      <c r="Q1133" s="193">
        <v>1.3999999999999999E-4</v>
      </c>
      <c r="R1133" s="193">
        <f t="shared" si="122"/>
        <v>1.6799999999999999E-3</v>
      </c>
      <c r="S1133" s="193">
        <v>0</v>
      </c>
      <c r="T1133" s="194">
        <f t="shared" si="123"/>
        <v>0</v>
      </c>
      <c r="U1133" s="34"/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R1133" s="195" t="s">
        <v>262</v>
      </c>
      <c r="AT1133" s="195" t="s">
        <v>143</v>
      </c>
      <c r="AU1133" s="195" t="s">
        <v>148</v>
      </c>
      <c r="AY1133" s="17" t="s">
        <v>140</v>
      </c>
      <c r="BE1133" s="196">
        <f t="shared" si="124"/>
        <v>0</v>
      </c>
      <c r="BF1133" s="196">
        <f t="shared" si="125"/>
        <v>0</v>
      </c>
      <c r="BG1133" s="196">
        <f t="shared" si="126"/>
        <v>0</v>
      </c>
      <c r="BH1133" s="196">
        <f t="shared" si="127"/>
        <v>0</v>
      </c>
      <c r="BI1133" s="196">
        <f t="shared" si="128"/>
        <v>0</v>
      </c>
      <c r="BJ1133" s="17" t="s">
        <v>148</v>
      </c>
      <c r="BK1133" s="196">
        <f t="shared" si="129"/>
        <v>0</v>
      </c>
      <c r="BL1133" s="17" t="s">
        <v>262</v>
      </c>
      <c r="BM1133" s="195" t="s">
        <v>1930</v>
      </c>
    </row>
    <row r="1134" spans="1:65" s="2" customFormat="1" ht="24.2" customHeight="1">
      <c r="A1134" s="34"/>
      <c r="B1134" s="35"/>
      <c r="C1134" s="183" t="s">
        <v>1931</v>
      </c>
      <c r="D1134" s="183" t="s">
        <v>143</v>
      </c>
      <c r="E1134" s="184" t="s">
        <v>1932</v>
      </c>
      <c r="F1134" s="185" t="s">
        <v>1933</v>
      </c>
      <c r="G1134" s="186" t="s">
        <v>166</v>
      </c>
      <c r="H1134" s="187">
        <v>12</v>
      </c>
      <c r="I1134" s="188"/>
      <c r="J1134" s="189">
        <f t="shared" si="120"/>
        <v>0</v>
      </c>
      <c r="K1134" s="190"/>
      <c r="L1134" s="39"/>
      <c r="M1134" s="191" t="s">
        <v>1</v>
      </c>
      <c r="N1134" s="192" t="s">
        <v>39</v>
      </c>
      <c r="O1134" s="71"/>
      <c r="P1134" s="193">
        <f t="shared" si="121"/>
        <v>0</v>
      </c>
      <c r="Q1134" s="193">
        <v>1.2E-4</v>
      </c>
      <c r="R1134" s="193">
        <f t="shared" si="122"/>
        <v>1.4400000000000001E-3</v>
      </c>
      <c r="S1134" s="193">
        <v>0</v>
      </c>
      <c r="T1134" s="194">
        <f t="shared" si="123"/>
        <v>0</v>
      </c>
      <c r="U1134" s="34"/>
      <c r="V1134" s="34"/>
      <c r="W1134" s="34"/>
      <c r="X1134" s="34"/>
      <c r="Y1134" s="34"/>
      <c r="Z1134" s="34"/>
      <c r="AA1134" s="34"/>
      <c r="AB1134" s="34"/>
      <c r="AC1134" s="34"/>
      <c r="AD1134" s="34"/>
      <c r="AE1134" s="34"/>
      <c r="AR1134" s="195" t="s">
        <v>262</v>
      </c>
      <c r="AT1134" s="195" t="s">
        <v>143</v>
      </c>
      <c r="AU1134" s="195" t="s">
        <v>148</v>
      </c>
      <c r="AY1134" s="17" t="s">
        <v>140</v>
      </c>
      <c r="BE1134" s="196">
        <f t="shared" si="124"/>
        <v>0</v>
      </c>
      <c r="BF1134" s="196">
        <f t="shared" si="125"/>
        <v>0</v>
      </c>
      <c r="BG1134" s="196">
        <f t="shared" si="126"/>
        <v>0</v>
      </c>
      <c r="BH1134" s="196">
        <f t="shared" si="127"/>
        <v>0</v>
      </c>
      <c r="BI1134" s="196">
        <f t="shared" si="128"/>
        <v>0</v>
      </c>
      <c r="BJ1134" s="17" t="s">
        <v>148</v>
      </c>
      <c r="BK1134" s="196">
        <f t="shared" si="129"/>
        <v>0</v>
      </c>
      <c r="BL1134" s="17" t="s">
        <v>262</v>
      </c>
      <c r="BM1134" s="195" t="s">
        <v>1934</v>
      </c>
    </row>
    <row r="1135" spans="1:65" s="2" customFormat="1" ht="24.2" customHeight="1">
      <c r="A1135" s="34"/>
      <c r="B1135" s="35"/>
      <c r="C1135" s="183" t="s">
        <v>1935</v>
      </c>
      <c r="D1135" s="183" t="s">
        <v>143</v>
      </c>
      <c r="E1135" s="184" t="s">
        <v>1936</v>
      </c>
      <c r="F1135" s="185" t="s">
        <v>1937</v>
      </c>
      <c r="G1135" s="186" t="s">
        <v>166</v>
      </c>
      <c r="H1135" s="187">
        <v>12</v>
      </c>
      <c r="I1135" s="188"/>
      <c r="J1135" s="189">
        <f t="shared" si="120"/>
        <v>0</v>
      </c>
      <c r="K1135" s="190"/>
      <c r="L1135" s="39"/>
      <c r="M1135" s="191" t="s">
        <v>1</v>
      </c>
      <c r="N1135" s="192" t="s">
        <v>39</v>
      </c>
      <c r="O1135" s="71"/>
      <c r="P1135" s="193">
        <f t="shared" si="121"/>
        <v>0</v>
      </c>
      <c r="Q1135" s="193">
        <v>1.2E-4</v>
      </c>
      <c r="R1135" s="193">
        <f t="shared" si="122"/>
        <v>1.4400000000000001E-3</v>
      </c>
      <c r="S1135" s="193">
        <v>0</v>
      </c>
      <c r="T1135" s="194">
        <f t="shared" si="123"/>
        <v>0</v>
      </c>
      <c r="U1135" s="34"/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R1135" s="195" t="s">
        <v>262</v>
      </c>
      <c r="AT1135" s="195" t="s">
        <v>143</v>
      </c>
      <c r="AU1135" s="195" t="s">
        <v>148</v>
      </c>
      <c r="AY1135" s="17" t="s">
        <v>140</v>
      </c>
      <c r="BE1135" s="196">
        <f t="shared" si="124"/>
        <v>0</v>
      </c>
      <c r="BF1135" s="196">
        <f t="shared" si="125"/>
        <v>0</v>
      </c>
      <c r="BG1135" s="196">
        <f t="shared" si="126"/>
        <v>0</v>
      </c>
      <c r="BH1135" s="196">
        <f t="shared" si="127"/>
        <v>0</v>
      </c>
      <c r="BI1135" s="196">
        <f t="shared" si="128"/>
        <v>0</v>
      </c>
      <c r="BJ1135" s="17" t="s">
        <v>148</v>
      </c>
      <c r="BK1135" s="196">
        <f t="shared" si="129"/>
        <v>0</v>
      </c>
      <c r="BL1135" s="17" t="s">
        <v>262</v>
      </c>
      <c r="BM1135" s="195" t="s">
        <v>1938</v>
      </c>
    </row>
    <row r="1136" spans="1:65" s="2" customFormat="1" ht="24.2" customHeight="1">
      <c r="A1136" s="34"/>
      <c r="B1136" s="35"/>
      <c r="C1136" s="183" t="s">
        <v>1939</v>
      </c>
      <c r="D1136" s="183" t="s">
        <v>143</v>
      </c>
      <c r="E1136" s="184" t="s">
        <v>1940</v>
      </c>
      <c r="F1136" s="185" t="s">
        <v>1941</v>
      </c>
      <c r="G1136" s="186" t="s">
        <v>166</v>
      </c>
      <c r="H1136" s="187">
        <v>12</v>
      </c>
      <c r="I1136" s="188"/>
      <c r="J1136" s="189">
        <f t="shared" si="120"/>
        <v>0</v>
      </c>
      <c r="K1136" s="190"/>
      <c r="L1136" s="39"/>
      <c r="M1136" s="191" t="s">
        <v>1</v>
      </c>
      <c r="N1136" s="192" t="s">
        <v>39</v>
      </c>
      <c r="O1136" s="71"/>
      <c r="P1136" s="193">
        <f t="shared" si="121"/>
        <v>0</v>
      </c>
      <c r="Q1136" s="193">
        <v>3.0000000000000001E-5</v>
      </c>
      <c r="R1136" s="193">
        <f t="shared" si="122"/>
        <v>3.6000000000000002E-4</v>
      </c>
      <c r="S1136" s="193">
        <v>0</v>
      </c>
      <c r="T1136" s="194">
        <f t="shared" si="123"/>
        <v>0</v>
      </c>
      <c r="U1136" s="34"/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R1136" s="195" t="s">
        <v>262</v>
      </c>
      <c r="AT1136" s="195" t="s">
        <v>143</v>
      </c>
      <c r="AU1136" s="195" t="s">
        <v>148</v>
      </c>
      <c r="AY1136" s="17" t="s">
        <v>140</v>
      </c>
      <c r="BE1136" s="196">
        <f t="shared" si="124"/>
        <v>0</v>
      </c>
      <c r="BF1136" s="196">
        <f t="shared" si="125"/>
        <v>0</v>
      </c>
      <c r="BG1136" s="196">
        <f t="shared" si="126"/>
        <v>0</v>
      </c>
      <c r="BH1136" s="196">
        <f t="shared" si="127"/>
        <v>0</v>
      </c>
      <c r="BI1136" s="196">
        <f t="shared" si="128"/>
        <v>0</v>
      </c>
      <c r="BJ1136" s="17" t="s">
        <v>148</v>
      </c>
      <c r="BK1136" s="196">
        <f t="shared" si="129"/>
        <v>0</v>
      </c>
      <c r="BL1136" s="17" t="s">
        <v>262</v>
      </c>
      <c r="BM1136" s="195" t="s">
        <v>1942</v>
      </c>
    </row>
    <row r="1137" spans="1:65" s="2" customFormat="1" ht="24.2" customHeight="1">
      <c r="A1137" s="34"/>
      <c r="B1137" s="35"/>
      <c r="C1137" s="183" t="s">
        <v>1943</v>
      </c>
      <c r="D1137" s="183" t="s">
        <v>143</v>
      </c>
      <c r="E1137" s="184" t="s">
        <v>1944</v>
      </c>
      <c r="F1137" s="185" t="s">
        <v>1945</v>
      </c>
      <c r="G1137" s="186" t="s">
        <v>166</v>
      </c>
      <c r="H1137" s="187">
        <v>12.6</v>
      </c>
      <c r="I1137" s="188"/>
      <c r="J1137" s="189">
        <f t="shared" si="120"/>
        <v>0</v>
      </c>
      <c r="K1137" s="190"/>
      <c r="L1137" s="39"/>
      <c r="M1137" s="191" t="s">
        <v>1</v>
      </c>
      <c r="N1137" s="192" t="s">
        <v>39</v>
      </c>
      <c r="O1137" s="71"/>
      <c r="P1137" s="193">
        <f t="shared" si="121"/>
        <v>0</v>
      </c>
      <c r="Q1137" s="193">
        <v>9.0000000000000006E-5</v>
      </c>
      <c r="R1137" s="193">
        <f t="shared" si="122"/>
        <v>1.134E-3</v>
      </c>
      <c r="S1137" s="193">
        <v>0</v>
      </c>
      <c r="T1137" s="194">
        <f t="shared" si="123"/>
        <v>0</v>
      </c>
      <c r="U1137" s="34"/>
      <c r="V1137" s="34"/>
      <c r="W1137" s="34"/>
      <c r="X1137" s="34"/>
      <c r="Y1137" s="34"/>
      <c r="Z1137" s="34"/>
      <c r="AA1137" s="34"/>
      <c r="AB1137" s="34"/>
      <c r="AC1137" s="34"/>
      <c r="AD1137" s="34"/>
      <c r="AE1137" s="34"/>
      <c r="AR1137" s="195" t="s">
        <v>262</v>
      </c>
      <c r="AT1137" s="195" t="s">
        <v>143</v>
      </c>
      <c r="AU1137" s="195" t="s">
        <v>148</v>
      </c>
      <c r="AY1137" s="17" t="s">
        <v>140</v>
      </c>
      <c r="BE1137" s="196">
        <f t="shared" si="124"/>
        <v>0</v>
      </c>
      <c r="BF1137" s="196">
        <f t="shared" si="125"/>
        <v>0</v>
      </c>
      <c r="BG1137" s="196">
        <f t="shared" si="126"/>
        <v>0</v>
      </c>
      <c r="BH1137" s="196">
        <f t="shared" si="127"/>
        <v>0</v>
      </c>
      <c r="BI1137" s="196">
        <f t="shared" si="128"/>
        <v>0</v>
      </c>
      <c r="BJ1137" s="17" t="s">
        <v>148</v>
      </c>
      <c r="BK1137" s="196">
        <f t="shared" si="129"/>
        <v>0</v>
      </c>
      <c r="BL1137" s="17" t="s">
        <v>262</v>
      </c>
      <c r="BM1137" s="195" t="s">
        <v>1946</v>
      </c>
    </row>
    <row r="1138" spans="1:65" s="13" customFormat="1" ht="11.25">
      <c r="B1138" s="197"/>
      <c r="C1138" s="198"/>
      <c r="D1138" s="199" t="s">
        <v>150</v>
      </c>
      <c r="E1138" s="200" t="s">
        <v>1</v>
      </c>
      <c r="F1138" s="201" t="s">
        <v>1052</v>
      </c>
      <c r="G1138" s="198"/>
      <c r="H1138" s="200" t="s">
        <v>1</v>
      </c>
      <c r="I1138" s="202"/>
      <c r="J1138" s="198"/>
      <c r="K1138" s="198"/>
      <c r="L1138" s="203"/>
      <c r="M1138" s="204"/>
      <c r="N1138" s="205"/>
      <c r="O1138" s="205"/>
      <c r="P1138" s="205"/>
      <c r="Q1138" s="205"/>
      <c r="R1138" s="205"/>
      <c r="S1138" s="205"/>
      <c r="T1138" s="206"/>
      <c r="AT1138" s="207" t="s">
        <v>150</v>
      </c>
      <c r="AU1138" s="207" t="s">
        <v>148</v>
      </c>
      <c r="AV1138" s="13" t="s">
        <v>81</v>
      </c>
      <c r="AW1138" s="13" t="s">
        <v>31</v>
      </c>
      <c r="AX1138" s="13" t="s">
        <v>73</v>
      </c>
      <c r="AY1138" s="207" t="s">
        <v>140</v>
      </c>
    </row>
    <row r="1139" spans="1:65" s="14" customFormat="1" ht="11.25">
      <c r="B1139" s="208"/>
      <c r="C1139" s="209"/>
      <c r="D1139" s="199" t="s">
        <v>150</v>
      </c>
      <c r="E1139" s="210" t="s">
        <v>1</v>
      </c>
      <c r="F1139" s="211" t="s">
        <v>1947</v>
      </c>
      <c r="G1139" s="209"/>
      <c r="H1139" s="212">
        <v>9.4499999999999993</v>
      </c>
      <c r="I1139" s="213"/>
      <c r="J1139" s="209"/>
      <c r="K1139" s="209"/>
      <c r="L1139" s="214"/>
      <c r="M1139" s="215"/>
      <c r="N1139" s="216"/>
      <c r="O1139" s="216"/>
      <c r="P1139" s="216"/>
      <c r="Q1139" s="216"/>
      <c r="R1139" s="216"/>
      <c r="S1139" s="216"/>
      <c r="T1139" s="217"/>
      <c r="AT1139" s="218" t="s">
        <v>150</v>
      </c>
      <c r="AU1139" s="218" t="s">
        <v>148</v>
      </c>
      <c r="AV1139" s="14" t="s">
        <v>148</v>
      </c>
      <c r="AW1139" s="14" t="s">
        <v>31</v>
      </c>
      <c r="AX1139" s="14" t="s">
        <v>73</v>
      </c>
      <c r="AY1139" s="218" t="s">
        <v>140</v>
      </c>
    </row>
    <row r="1140" spans="1:65" s="13" customFormat="1" ht="11.25">
      <c r="B1140" s="197"/>
      <c r="C1140" s="198"/>
      <c r="D1140" s="199" t="s">
        <v>150</v>
      </c>
      <c r="E1140" s="200" t="s">
        <v>1</v>
      </c>
      <c r="F1140" s="201" t="s">
        <v>191</v>
      </c>
      <c r="G1140" s="198"/>
      <c r="H1140" s="200" t="s">
        <v>1</v>
      </c>
      <c r="I1140" s="202"/>
      <c r="J1140" s="198"/>
      <c r="K1140" s="198"/>
      <c r="L1140" s="203"/>
      <c r="M1140" s="204"/>
      <c r="N1140" s="205"/>
      <c r="O1140" s="205"/>
      <c r="P1140" s="205"/>
      <c r="Q1140" s="205"/>
      <c r="R1140" s="205"/>
      <c r="S1140" s="205"/>
      <c r="T1140" s="206"/>
      <c r="AT1140" s="207" t="s">
        <v>150</v>
      </c>
      <c r="AU1140" s="207" t="s">
        <v>148</v>
      </c>
      <c r="AV1140" s="13" t="s">
        <v>81</v>
      </c>
      <c r="AW1140" s="13" t="s">
        <v>31</v>
      </c>
      <c r="AX1140" s="13" t="s">
        <v>73</v>
      </c>
      <c r="AY1140" s="207" t="s">
        <v>140</v>
      </c>
    </row>
    <row r="1141" spans="1:65" s="14" customFormat="1" ht="11.25">
      <c r="B1141" s="208"/>
      <c r="C1141" s="209"/>
      <c r="D1141" s="199" t="s">
        <v>150</v>
      </c>
      <c r="E1141" s="210" t="s">
        <v>1</v>
      </c>
      <c r="F1141" s="211" t="s">
        <v>969</v>
      </c>
      <c r="G1141" s="209"/>
      <c r="H1141" s="212">
        <v>1.0499999999999998</v>
      </c>
      <c r="I1141" s="213"/>
      <c r="J1141" s="209"/>
      <c r="K1141" s="209"/>
      <c r="L1141" s="214"/>
      <c r="M1141" s="215"/>
      <c r="N1141" s="216"/>
      <c r="O1141" s="216"/>
      <c r="P1141" s="216"/>
      <c r="Q1141" s="216"/>
      <c r="R1141" s="216"/>
      <c r="S1141" s="216"/>
      <c r="T1141" s="217"/>
      <c r="AT1141" s="218" t="s">
        <v>150</v>
      </c>
      <c r="AU1141" s="218" t="s">
        <v>148</v>
      </c>
      <c r="AV1141" s="14" t="s">
        <v>148</v>
      </c>
      <c r="AW1141" s="14" t="s">
        <v>31</v>
      </c>
      <c r="AX1141" s="14" t="s">
        <v>73</v>
      </c>
      <c r="AY1141" s="218" t="s">
        <v>140</v>
      </c>
    </row>
    <row r="1142" spans="1:65" s="13" customFormat="1" ht="11.25">
      <c r="B1142" s="197"/>
      <c r="C1142" s="198"/>
      <c r="D1142" s="199" t="s">
        <v>150</v>
      </c>
      <c r="E1142" s="200" t="s">
        <v>1</v>
      </c>
      <c r="F1142" s="201" t="s">
        <v>195</v>
      </c>
      <c r="G1142" s="198"/>
      <c r="H1142" s="200" t="s">
        <v>1</v>
      </c>
      <c r="I1142" s="202"/>
      <c r="J1142" s="198"/>
      <c r="K1142" s="198"/>
      <c r="L1142" s="203"/>
      <c r="M1142" s="204"/>
      <c r="N1142" s="205"/>
      <c r="O1142" s="205"/>
      <c r="P1142" s="205"/>
      <c r="Q1142" s="205"/>
      <c r="R1142" s="205"/>
      <c r="S1142" s="205"/>
      <c r="T1142" s="206"/>
      <c r="AT1142" s="207" t="s">
        <v>150</v>
      </c>
      <c r="AU1142" s="207" t="s">
        <v>148</v>
      </c>
      <c r="AV1142" s="13" t="s">
        <v>81</v>
      </c>
      <c r="AW1142" s="13" t="s">
        <v>31</v>
      </c>
      <c r="AX1142" s="13" t="s">
        <v>73</v>
      </c>
      <c r="AY1142" s="207" t="s">
        <v>140</v>
      </c>
    </row>
    <row r="1143" spans="1:65" s="14" customFormat="1" ht="11.25">
      <c r="B1143" s="208"/>
      <c r="C1143" s="209"/>
      <c r="D1143" s="199" t="s">
        <v>150</v>
      </c>
      <c r="E1143" s="210" t="s">
        <v>1</v>
      </c>
      <c r="F1143" s="211" t="s">
        <v>967</v>
      </c>
      <c r="G1143" s="209"/>
      <c r="H1143" s="212">
        <v>2.0999999999999996</v>
      </c>
      <c r="I1143" s="213"/>
      <c r="J1143" s="209"/>
      <c r="K1143" s="209"/>
      <c r="L1143" s="214"/>
      <c r="M1143" s="215"/>
      <c r="N1143" s="216"/>
      <c r="O1143" s="216"/>
      <c r="P1143" s="216"/>
      <c r="Q1143" s="216"/>
      <c r="R1143" s="216"/>
      <c r="S1143" s="216"/>
      <c r="T1143" s="217"/>
      <c r="AT1143" s="218" t="s">
        <v>150</v>
      </c>
      <c r="AU1143" s="218" t="s">
        <v>148</v>
      </c>
      <c r="AV1143" s="14" t="s">
        <v>148</v>
      </c>
      <c r="AW1143" s="14" t="s">
        <v>31</v>
      </c>
      <c r="AX1143" s="14" t="s">
        <v>73</v>
      </c>
      <c r="AY1143" s="218" t="s">
        <v>140</v>
      </c>
    </row>
    <row r="1144" spans="1:65" s="15" customFormat="1" ht="11.25">
      <c r="B1144" s="230"/>
      <c r="C1144" s="231"/>
      <c r="D1144" s="199" t="s">
        <v>150</v>
      </c>
      <c r="E1144" s="232" t="s">
        <v>1</v>
      </c>
      <c r="F1144" s="233" t="s">
        <v>201</v>
      </c>
      <c r="G1144" s="231"/>
      <c r="H1144" s="234">
        <v>12.6</v>
      </c>
      <c r="I1144" s="235"/>
      <c r="J1144" s="231"/>
      <c r="K1144" s="231"/>
      <c r="L1144" s="236"/>
      <c r="M1144" s="237"/>
      <c r="N1144" s="238"/>
      <c r="O1144" s="238"/>
      <c r="P1144" s="238"/>
      <c r="Q1144" s="238"/>
      <c r="R1144" s="238"/>
      <c r="S1144" s="238"/>
      <c r="T1144" s="239"/>
      <c r="AT1144" s="240" t="s">
        <v>150</v>
      </c>
      <c r="AU1144" s="240" t="s">
        <v>148</v>
      </c>
      <c r="AV1144" s="15" t="s">
        <v>147</v>
      </c>
      <c r="AW1144" s="15" t="s">
        <v>31</v>
      </c>
      <c r="AX1144" s="15" t="s">
        <v>81</v>
      </c>
      <c r="AY1144" s="240" t="s">
        <v>140</v>
      </c>
    </row>
    <row r="1145" spans="1:65" s="2" customFormat="1" ht="33" customHeight="1">
      <c r="A1145" s="34"/>
      <c r="B1145" s="35"/>
      <c r="C1145" s="183" t="s">
        <v>1948</v>
      </c>
      <c r="D1145" s="183" t="s">
        <v>143</v>
      </c>
      <c r="E1145" s="184" t="s">
        <v>1949</v>
      </c>
      <c r="F1145" s="185" t="s">
        <v>1950</v>
      </c>
      <c r="G1145" s="186" t="s">
        <v>166</v>
      </c>
      <c r="H1145" s="187">
        <v>12.6</v>
      </c>
      <c r="I1145" s="188"/>
      <c r="J1145" s="189">
        <f t="shared" ref="J1145:J1154" si="130">ROUND(I1145*H1145,2)</f>
        <v>0</v>
      </c>
      <c r="K1145" s="190"/>
      <c r="L1145" s="39"/>
      <c r="M1145" s="191" t="s">
        <v>1</v>
      </c>
      <c r="N1145" s="192" t="s">
        <v>39</v>
      </c>
      <c r="O1145" s="71"/>
      <c r="P1145" s="193">
        <f t="shared" ref="P1145:P1154" si="131">O1145*H1145</f>
        <v>0</v>
      </c>
      <c r="Q1145" s="193">
        <v>2.3000000000000001E-4</v>
      </c>
      <c r="R1145" s="193">
        <f t="shared" ref="R1145:R1154" si="132">Q1145*H1145</f>
        <v>2.898E-3</v>
      </c>
      <c r="S1145" s="193">
        <v>0</v>
      </c>
      <c r="T1145" s="194">
        <f t="shared" ref="T1145:T1154" si="133">S1145*H1145</f>
        <v>0</v>
      </c>
      <c r="U1145" s="34"/>
      <c r="V1145" s="34"/>
      <c r="W1145" s="34"/>
      <c r="X1145" s="34"/>
      <c r="Y1145" s="34"/>
      <c r="Z1145" s="34"/>
      <c r="AA1145" s="34"/>
      <c r="AB1145" s="34"/>
      <c r="AC1145" s="34"/>
      <c r="AD1145" s="34"/>
      <c r="AE1145" s="34"/>
      <c r="AR1145" s="195" t="s">
        <v>262</v>
      </c>
      <c r="AT1145" s="195" t="s">
        <v>143</v>
      </c>
      <c r="AU1145" s="195" t="s">
        <v>148</v>
      </c>
      <c r="AY1145" s="17" t="s">
        <v>140</v>
      </c>
      <c r="BE1145" s="196">
        <f t="shared" ref="BE1145:BE1154" si="134">IF(N1145="základní",J1145,0)</f>
        <v>0</v>
      </c>
      <c r="BF1145" s="196">
        <f t="shared" ref="BF1145:BF1154" si="135">IF(N1145="snížená",J1145,0)</f>
        <v>0</v>
      </c>
      <c r="BG1145" s="196">
        <f t="shared" ref="BG1145:BG1154" si="136">IF(N1145="zákl. přenesená",J1145,0)</f>
        <v>0</v>
      </c>
      <c r="BH1145" s="196">
        <f t="shared" ref="BH1145:BH1154" si="137">IF(N1145="sníž. přenesená",J1145,0)</f>
        <v>0</v>
      </c>
      <c r="BI1145" s="196">
        <f t="shared" ref="BI1145:BI1154" si="138">IF(N1145="nulová",J1145,0)</f>
        <v>0</v>
      </c>
      <c r="BJ1145" s="17" t="s">
        <v>148</v>
      </c>
      <c r="BK1145" s="196">
        <f t="shared" ref="BK1145:BK1154" si="139">ROUND(I1145*H1145,2)</f>
        <v>0</v>
      </c>
      <c r="BL1145" s="17" t="s">
        <v>262</v>
      </c>
      <c r="BM1145" s="195" t="s">
        <v>1951</v>
      </c>
    </row>
    <row r="1146" spans="1:65" s="2" customFormat="1" ht="24.2" customHeight="1">
      <c r="A1146" s="34"/>
      <c r="B1146" s="35"/>
      <c r="C1146" s="183" t="s">
        <v>1952</v>
      </c>
      <c r="D1146" s="183" t="s">
        <v>143</v>
      </c>
      <c r="E1146" s="184" t="s">
        <v>1953</v>
      </c>
      <c r="F1146" s="185" t="s">
        <v>1954</v>
      </c>
      <c r="G1146" s="186" t="s">
        <v>166</v>
      </c>
      <c r="H1146" s="187">
        <v>12.6</v>
      </c>
      <c r="I1146" s="188"/>
      <c r="J1146" s="189">
        <f t="shared" si="130"/>
        <v>0</v>
      </c>
      <c r="K1146" s="190"/>
      <c r="L1146" s="39"/>
      <c r="M1146" s="191" t="s">
        <v>1</v>
      </c>
      <c r="N1146" s="192" t="s">
        <v>39</v>
      </c>
      <c r="O1146" s="71"/>
      <c r="P1146" s="193">
        <f t="shared" si="131"/>
        <v>0</v>
      </c>
      <c r="Q1146" s="193">
        <v>0</v>
      </c>
      <c r="R1146" s="193">
        <f t="shared" si="132"/>
        <v>0</v>
      </c>
      <c r="S1146" s="193">
        <v>0</v>
      </c>
      <c r="T1146" s="194">
        <f t="shared" si="133"/>
        <v>0</v>
      </c>
      <c r="U1146" s="34"/>
      <c r="V1146" s="34"/>
      <c r="W1146" s="34"/>
      <c r="X1146" s="34"/>
      <c r="Y1146" s="34"/>
      <c r="Z1146" s="34"/>
      <c r="AA1146" s="34"/>
      <c r="AB1146" s="34"/>
      <c r="AC1146" s="34"/>
      <c r="AD1146" s="34"/>
      <c r="AE1146" s="34"/>
      <c r="AR1146" s="195" t="s">
        <v>262</v>
      </c>
      <c r="AT1146" s="195" t="s">
        <v>143</v>
      </c>
      <c r="AU1146" s="195" t="s">
        <v>148</v>
      </c>
      <c r="AY1146" s="17" t="s">
        <v>140</v>
      </c>
      <c r="BE1146" s="196">
        <f t="shared" si="134"/>
        <v>0</v>
      </c>
      <c r="BF1146" s="196">
        <f t="shared" si="135"/>
        <v>0</v>
      </c>
      <c r="BG1146" s="196">
        <f t="shared" si="136"/>
        <v>0</v>
      </c>
      <c r="BH1146" s="196">
        <f t="shared" si="137"/>
        <v>0</v>
      </c>
      <c r="BI1146" s="196">
        <f t="shared" si="138"/>
        <v>0</v>
      </c>
      <c r="BJ1146" s="17" t="s">
        <v>148</v>
      </c>
      <c r="BK1146" s="196">
        <f t="shared" si="139"/>
        <v>0</v>
      </c>
      <c r="BL1146" s="17" t="s">
        <v>262</v>
      </c>
      <c r="BM1146" s="195" t="s">
        <v>1955</v>
      </c>
    </row>
    <row r="1147" spans="1:65" s="2" customFormat="1" ht="24.2" customHeight="1">
      <c r="A1147" s="34"/>
      <c r="B1147" s="35"/>
      <c r="C1147" s="183" t="s">
        <v>1956</v>
      </c>
      <c r="D1147" s="183" t="s">
        <v>143</v>
      </c>
      <c r="E1147" s="184" t="s">
        <v>1957</v>
      </c>
      <c r="F1147" s="185" t="s">
        <v>1958</v>
      </c>
      <c r="G1147" s="186" t="s">
        <v>249</v>
      </c>
      <c r="H1147" s="187">
        <v>12.6</v>
      </c>
      <c r="I1147" s="188"/>
      <c r="J1147" s="189">
        <f t="shared" si="130"/>
        <v>0</v>
      </c>
      <c r="K1147" s="190"/>
      <c r="L1147" s="39"/>
      <c r="M1147" s="191" t="s">
        <v>1</v>
      </c>
      <c r="N1147" s="192" t="s">
        <v>39</v>
      </c>
      <c r="O1147" s="71"/>
      <c r="P1147" s="193">
        <f t="shared" si="131"/>
        <v>0</v>
      </c>
      <c r="Q1147" s="193">
        <v>2.0000000000000002E-5</v>
      </c>
      <c r="R1147" s="193">
        <f t="shared" si="132"/>
        <v>2.52E-4</v>
      </c>
      <c r="S1147" s="193">
        <v>0</v>
      </c>
      <c r="T1147" s="194">
        <f t="shared" si="133"/>
        <v>0</v>
      </c>
      <c r="U1147" s="34"/>
      <c r="V1147" s="34"/>
      <c r="W1147" s="34"/>
      <c r="X1147" s="34"/>
      <c r="Y1147" s="34"/>
      <c r="Z1147" s="34"/>
      <c r="AA1147" s="34"/>
      <c r="AB1147" s="34"/>
      <c r="AC1147" s="34"/>
      <c r="AD1147" s="34"/>
      <c r="AE1147" s="34"/>
      <c r="AR1147" s="195" t="s">
        <v>262</v>
      </c>
      <c r="AT1147" s="195" t="s">
        <v>143</v>
      </c>
      <c r="AU1147" s="195" t="s">
        <v>148</v>
      </c>
      <c r="AY1147" s="17" t="s">
        <v>140</v>
      </c>
      <c r="BE1147" s="196">
        <f t="shared" si="134"/>
        <v>0</v>
      </c>
      <c r="BF1147" s="196">
        <f t="shared" si="135"/>
        <v>0</v>
      </c>
      <c r="BG1147" s="196">
        <f t="shared" si="136"/>
        <v>0</v>
      </c>
      <c r="BH1147" s="196">
        <f t="shared" si="137"/>
        <v>0</v>
      </c>
      <c r="BI1147" s="196">
        <f t="shared" si="138"/>
        <v>0</v>
      </c>
      <c r="BJ1147" s="17" t="s">
        <v>148</v>
      </c>
      <c r="BK1147" s="196">
        <f t="shared" si="139"/>
        <v>0</v>
      </c>
      <c r="BL1147" s="17" t="s">
        <v>262</v>
      </c>
      <c r="BM1147" s="195" t="s">
        <v>1959</v>
      </c>
    </row>
    <row r="1148" spans="1:65" s="2" customFormat="1" ht="24.2" customHeight="1">
      <c r="A1148" s="34"/>
      <c r="B1148" s="35"/>
      <c r="C1148" s="183" t="s">
        <v>1960</v>
      </c>
      <c r="D1148" s="183" t="s">
        <v>143</v>
      </c>
      <c r="E1148" s="184" t="s">
        <v>1961</v>
      </c>
      <c r="F1148" s="185" t="s">
        <v>1962</v>
      </c>
      <c r="G1148" s="186" t="s">
        <v>166</v>
      </c>
      <c r="H1148" s="187">
        <v>12.6</v>
      </c>
      <c r="I1148" s="188"/>
      <c r="J1148" s="189">
        <f t="shared" si="130"/>
        <v>0</v>
      </c>
      <c r="K1148" s="190"/>
      <c r="L1148" s="39"/>
      <c r="M1148" s="191" t="s">
        <v>1</v>
      </c>
      <c r="N1148" s="192" t="s">
        <v>39</v>
      </c>
      <c r="O1148" s="71"/>
      <c r="P1148" s="193">
        <f t="shared" si="131"/>
        <v>0</v>
      </c>
      <c r="Q1148" s="193">
        <v>1.7000000000000001E-4</v>
      </c>
      <c r="R1148" s="193">
        <f t="shared" si="132"/>
        <v>2.1420000000000002E-3</v>
      </c>
      <c r="S1148" s="193">
        <v>0</v>
      </c>
      <c r="T1148" s="194">
        <f t="shared" si="133"/>
        <v>0</v>
      </c>
      <c r="U1148" s="34"/>
      <c r="V1148" s="34"/>
      <c r="W1148" s="34"/>
      <c r="X1148" s="34"/>
      <c r="Y1148" s="34"/>
      <c r="Z1148" s="34"/>
      <c r="AA1148" s="34"/>
      <c r="AB1148" s="34"/>
      <c r="AC1148" s="34"/>
      <c r="AD1148" s="34"/>
      <c r="AE1148" s="34"/>
      <c r="AR1148" s="195" t="s">
        <v>262</v>
      </c>
      <c r="AT1148" s="195" t="s">
        <v>143</v>
      </c>
      <c r="AU1148" s="195" t="s">
        <v>148</v>
      </c>
      <c r="AY1148" s="17" t="s">
        <v>140</v>
      </c>
      <c r="BE1148" s="196">
        <f t="shared" si="134"/>
        <v>0</v>
      </c>
      <c r="BF1148" s="196">
        <f t="shared" si="135"/>
        <v>0</v>
      </c>
      <c r="BG1148" s="196">
        <f t="shared" si="136"/>
        <v>0</v>
      </c>
      <c r="BH1148" s="196">
        <f t="shared" si="137"/>
        <v>0</v>
      </c>
      <c r="BI1148" s="196">
        <f t="shared" si="138"/>
        <v>0</v>
      </c>
      <c r="BJ1148" s="17" t="s">
        <v>148</v>
      </c>
      <c r="BK1148" s="196">
        <f t="shared" si="139"/>
        <v>0</v>
      </c>
      <c r="BL1148" s="17" t="s">
        <v>262</v>
      </c>
      <c r="BM1148" s="195" t="s">
        <v>1963</v>
      </c>
    </row>
    <row r="1149" spans="1:65" s="2" customFormat="1" ht="24.2" customHeight="1">
      <c r="A1149" s="34"/>
      <c r="B1149" s="35"/>
      <c r="C1149" s="183" t="s">
        <v>1964</v>
      </c>
      <c r="D1149" s="183" t="s">
        <v>143</v>
      </c>
      <c r="E1149" s="184" t="s">
        <v>1965</v>
      </c>
      <c r="F1149" s="185" t="s">
        <v>1966</v>
      </c>
      <c r="G1149" s="186" t="s">
        <v>249</v>
      </c>
      <c r="H1149" s="187">
        <v>12</v>
      </c>
      <c r="I1149" s="188"/>
      <c r="J1149" s="189">
        <f t="shared" si="130"/>
        <v>0</v>
      </c>
      <c r="K1149" s="190"/>
      <c r="L1149" s="39"/>
      <c r="M1149" s="191" t="s">
        <v>1</v>
      </c>
      <c r="N1149" s="192" t="s">
        <v>39</v>
      </c>
      <c r="O1149" s="71"/>
      <c r="P1149" s="193">
        <f t="shared" si="131"/>
        <v>0</v>
      </c>
      <c r="Q1149" s="193">
        <v>2.0000000000000002E-5</v>
      </c>
      <c r="R1149" s="193">
        <f t="shared" si="132"/>
        <v>2.4000000000000003E-4</v>
      </c>
      <c r="S1149" s="193">
        <v>0</v>
      </c>
      <c r="T1149" s="194">
        <f t="shared" si="133"/>
        <v>0</v>
      </c>
      <c r="U1149" s="34"/>
      <c r="V1149" s="34"/>
      <c r="W1149" s="34"/>
      <c r="X1149" s="34"/>
      <c r="Y1149" s="34"/>
      <c r="Z1149" s="34"/>
      <c r="AA1149" s="34"/>
      <c r="AB1149" s="34"/>
      <c r="AC1149" s="34"/>
      <c r="AD1149" s="34"/>
      <c r="AE1149" s="34"/>
      <c r="AR1149" s="195" t="s">
        <v>262</v>
      </c>
      <c r="AT1149" s="195" t="s">
        <v>143</v>
      </c>
      <c r="AU1149" s="195" t="s">
        <v>148</v>
      </c>
      <c r="AY1149" s="17" t="s">
        <v>140</v>
      </c>
      <c r="BE1149" s="196">
        <f t="shared" si="134"/>
        <v>0</v>
      </c>
      <c r="BF1149" s="196">
        <f t="shared" si="135"/>
        <v>0</v>
      </c>
      <c r="BG1149" s="196">
        <f t="shared" si="136"/>
        <v>0</v>
      </c>
      <c r="BH1149" s="196">
        <f t="shared" si="137"/>
        <v>0</v>
      </c>
      <c r="BI1149" s="196">
        <f t="shared" si="138"/>
        <v>0</v>
      </c>
      <c r="BJ1149" s="17" t="s">
        <v>148</v>
      </c>
      <c r="BK1149" s="196">
        <f t="shared" si="139"/>
        <v>0</v>
      </c>
      <c r="BL1149" s="17" t="s">
        <v>262</v>
      </c>
      <c r="BM1149" s="195" t="s">
        <v>1967</v>
      </c>
    </row>
    <row r="1150" spans="1:65" s="2" customFormat="1" ht="24.2" customHeight="1">
      <c r="A1150" s="34"/>
      <c r="B1150" s="35"/>
      <c r="C1150" s="183" t="s">
        <v>1968</v>
      </c>
      <c r="D1150" s="183" t="s">
        <v>143</v>
      </c>
      <c r="E1150" s="184" t="s">
        <v>1969</v>
      </c>
      <c r="F1150" s="185" t="s">
        <v>1970</v>
      </c>
      <c r="G1150" s="186" t="s">
        <v>249</v>
      </c>
      <c r="H1150" s="187">
        <v>12</v>
      </c>
      <c r="I1150" s="188"/>
      <c r="J1150" s="189">
        <f t="shared" si="130"/>
        <v>0</v>
      </c>
      <c r="K1150" s="190"/>
      <c r="L1150" s="39"/>
      <c r="M1150" s="191" t="s">
        <v>1</v>
      </c>
      <c r="N1150" s="192" t="s">
        <v>39</v>
      </c>
      <c r="O1150" s="71"/>
      <c r="P1150" s="193">
        <f t="shared" si="131"/>
        <v>0</v>
      </c>
      <c r="Q1150" s="193">
        <v>2.0000000000000002E-5</v>
      </c>
      <c r="R1150" s="193">
        <f t="shared" si="132"/>
        <v>2.4000000000000003E-4</v>
      </c>
      <c r="S1150" s="193">
        <v>0</v>
      </c>
      <c r="T1150" s="194">
        <f t="shared" si="133"/>
        <v>0</v>
      </c>
      <c r="U1150" s="34"/>
      <c r="V1150" s="34"/>
      <c r="W1150" s="34"/>
      <c r="X1150" s="34"/>
      <c r="Y1150" s="34"/>
      <c r="Z1150" s="34"/>
      <c r="AA1150" s="34"/>
      <c r="AB1150" s="34"/>
      <c r="AC1150" s="34"/>
      <c r="AD1150" s="34"/>
      <c r="AE1150" s="34"/>
      <c r="AR1150" s="195" t="s">
        <v>262</v>
      </c>
      <c r="AT1150" s="195" t="s">
        <v>143</v>
      </c>
      <c r="AU1150" s="195" t="s">
        <v>148</v>
      </c>
      <c r="AY1150" s="17" t="s">
        <v>140</v>
      </c>
      <c r="BE1150" s="196">
        <f t="shared" si="134"/>
        <v>0</v>
      </c>
      <c r="BF1150" s="196">
        <f t="shared" si="135"/>
        <v>0</v>
      </c>
      <c r="BG1150" s="196">
        <f t="shared" si="136"/>
        <v>0</v>
      </c>
      <c r="BH1150" s="196">
        <f t="shared" si="137"/>
        <v>0</v>
      </c>
      <c r="BI1150" s="196">
        <f t="shared" si="138"/>
        <v>0</v>
      </c>
      <c r="BJ1150" s="17" t="s">
        <v>148</v>
      </c>
      <c r="BK1150" s="196">
        <f t="shared" si="139"/>
        <v>0</v>
      </c>
      <c r="BL1150" s="17" t="s">
        <v>262</v>
      </c>
      <c r="BM1150" s="195" t="s">
        <v>1971</v>
      </c>
    </row>
    <row r="1151" spans="1:65" s="2" customFormat="1" ht="24.2" customHeight="1">
      <c r="A1151" s="34"/>
      <c r="B1151" s="35"/>
      <c r="C1151" s="183" t="s">
        <v>1972</v>
      </c>
      <c r="D1151" s="183" t="s">
        <v>143</v>
      </c>
      <c r="E1151" s="184" t="s">
        <v>1973</v>
      </c>
      <c r="F1151" s="185" t="s">
        <v>1974</v>
      </c>
      <c r="G1151" s="186" t="s">
        <v>166</v>
      </c>
      <c r="H1151" s="187">
        <v>12.6</v>
      </c>
      <c r="I1151" s="188"/>
      <c r="J1151" s="189">
        <f t="shared" si="130"/>
        <v>0</v>
      </c>
      <c r="K1151" s="190"/>
      <c r="L1151" s="39"/>
      <c r="M1151" s="191" t="s">
        <v>1</v>
      </c>
      <c r="N1151" s="192" t="s">
        <v>39</v>
      </c>
      <c r="O1151" s="71"/>
      <c r="P1151" s="193">
        <f t="shared" si="131"/>
        <v>0</v>
      </c>
      <c r="Q1151" s="193">
        <v>4.2999999999999999E-4</v>
      </c>
      <c r="R1151" s="193">
        <f t="shared" si="132"/>
        <v>5.4180000000000001E-3</v>
      </c>
      <c r="S1151" s="193">
        <v>0</v>
      </c>
      <c r="T1151" s="194">
        <f t="shared" si="133"/>
        <v>0</v>
      </c>
      <c r="U1151" s="34"/>
      <c r="V1151" s="34"/>
      <c r="W1151" s="34"/>
      <c r="X1151" s="34"/>
      <c r="Y1151" s="34"/>
      <c r="Z1151" s="34"/>
      <c r="AA1151" s="34"/>
      <c r="AB1151" s="34"/>
      <c r="AC1151" s="34"/>
      <c r="AD1151" s="34"/>
      <c r="AE1151" s="34"/>
      <c r="AR1151" s="195" t="s">
        <v>262</v>
      </c>
      <c r="AT1151" s="195" t="s">
        <v>143</v>
      </c>
      <c r="AU1151" s="195" t="s">
        <v>148</v>
      </c>
      <c r="AY1151" s="17" t="s">
        <v>140</v>
      </c>
      <c r="BE1151" s="196">
        <f t="shared" si="134"/>
        <v>0</v>
      </c>
      <c r="BF1151" s="196">
        <f t="shared" si="135"/>
        <v>0</v>
      </c>
      <c r="BG1151" s="196">
        <f t="shared" si="136"/>
        <v>0</v>
      </c>
      <c r="BH1151" s="196">
        <f t="shared" si="137"/>
        <v>0</v>
      </c>
      <c r="BI1151" s="196">
        <f t="shared" si="138"/>
        <v>0</v>
      </c>
      <c r="BJ1151" s="17" t="s">
        <v>148</v>
      </c>
      <c r="BK1151" s="196">
        <f t="shared" si="139"/>
        <v>0</v>
      </c>
      <c r="BL1151" s="17" t="s">
        <v>262</v>
      </c>
      <c r="BM1151" s="195" t="s">
        <v>1975</v>
      </c>
    </row>
    <row r="1152" spans="1:65" s="2" customFormat="1" ht="24.2" customHeight="1">
      <c r="A1152" s="34"/>
      <c r="B1152" s="35"/>
      <c r="C1152" s="183" t="s">
        <v>1976</v>
      </c>
      <c r="D1152" s="183" t="s">
        <v>143</v>
      </c>
      <c r="E1152" s="184" t="s">
        <v>1977</v>
      </c>
      <c r="F1152" s="185" t="s">
        <v>1978</v>
      </c>
      <c r="G1152" s="186" t="s">
        <v>249</v>
      </c>
      <c r="H1152" s="187">
        <v>12</v>
      </c>
      <c r="I1152" s="188"/>
      <c r="J1152" s="189">
        <f t="shared" si="130"/>
        <v>0</v>
      </c>
      <c r="K1152" s="190"/>
      <c r="L1152" s="39"/>
      <c r="M1152" s="191" t="s">
        <v>1</v>
      </c>
      <c r="N1152" s="192" t="s">
        <v>39</v>
      </c>
      <c r="O1152" s="71"/>
      <c r="P1152" s="193">
        <f t="shared" si="131"/>
        <v>0</v>
      </c>
      <c r="Q1152" s="193">
        <v>3.0000000000000001E-5</v>
      </c>
      <c r="R1152" s="193">
        <f t="shared" si="132"/>
        <v>3.6000000000000002E-4</v>
      </c>
      <c r="S1152" s="193">
        <v>0</v>
      </c>
      <c r="T1152" s="194">
        <f t="shared" si="133"/>
        <v>0</v>
      </c>
      <c r="U1152" s="34"/>
      <c r="V1152" s="34"/>
      <c r="W1152" s="34"/>
      <c r="X1152" s="34"/>
      <c r="Y1152" s="34"/>
      <c r="Z1152" s="34"/>
      <c r="AA1152" s="34"/>
      <c r="AB1152" s="34"/>
      <c r="AC1152" s="34"/>
      <c r="AD1152" s="34"/>
      <c r="AE1152" s="34"/>
      <c r="AR1152" s="195" t="s">
        <v>262</v>
      </c>
      <c r="AT1152" s="195" t="s">
        <v>143</v>
      </c>
      <c r="AU1152" s="195" t="s">
        <v>148</v>
      </c>
      <c r="AY1152" s="17" t="s">
        <v>140</v>
      </c>
      <c r="BE1152" s="196">
        <f t="shared" si="134"/>
        <v>0</v>
      </c>
      <c r="BF1152" s="196">
        <f t="shared" si="135"/>
        <v>0</v>
      </c>
      <c r="BG1152" s="196">
        <f t="shared" si="136"/>
        <v>0</v>
      </c>
      <c r="BH1152" s="196">
        <f t="shared" si="137"/>
        <v>0</v>
      </c>
      <c r="BI1152" s="196">
        <f t="shared" si="138"/>
        <v>0</v>
      </c>
      <c r="BJ1152" s="17" t="s">
        <v>148</v>
      </c>
      <c r="BK1152" s="196">
        <f t="shared" si="139"/>
        <v>0</v>
      </c>
      <c r="BL1152" s="17" t="s">
        <v>262</v>
      </c>
      <c r="BM1152" s="195" t="s">
        <v>1979</v>
      </c>
    </row>
    <row r="1153" spans="1:65" s="2" customFormat="1" ht="24.2" customHeight="1">
      <c r="A1153" s="34"/>
      <c r="B1153" s="35"/>
      <c r="C1153" s="183" t="s">
        <v>1980</v>
      </c>
      <c r="D1153" s="183" t="s">
        <v>143</v>
      </c>
      <c r="E1153" s="184" t="s">
        <v>1981</v>
      </c>
      <c r="F1153" s="185" t="s">
        <v>1982</v>
      </c>
      <c r="G1153" s="186" t="s">
        <v>166</v>
      </c>
      <c r="H1153" s="187">
        <v>12.6</v>
      </c>
      <c r="I1153" s="188"/>
      <c r="J1153" s="189">
        <f t="shared" si="130"/>
        <v>0</v>
      </c>
      <c r="K1153" s="190"/>
      <c r="L1153" s="39"/>
      <c r="M1153" s="191" t="s">
        <v>1</v>
      </c>
      <c r="N1153" s="192" t="s">
        <v>39</v>
      </c>
      <c r="O1153" s="71"/>
      <c r="P1153" s="193">
        <f t="shared" si="131"/>
        <v>0</v>
      </c>
      <c r="Q1153" s="193">
        <v>4.0000000000000003E-5</v>
      </c>
      <c r="R1153" s="193">
        <f t="shared" si="132"/>
        <v>5.04E-4</v>
      </c>
      <c r="S1153" s="193">
        <v>0</v>
      </c>
      <c r="T1153" s="194">
        <f t="shared" si="133"/>
        <v>0</v>
      </c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R1153" s="195" t="s">
        <v>262</v>
      </c>
      <c r="AT1153" s="195" t="s">
        <v>143</v>
      </c>
      <c r="AU1153" s="195" t="s">
        <v>148</v>
      </c>
      <c r="AY1153" s="17" t="s">
        <v>140</v>
      </c>
      <c r="BE1153" s="196">
        <f t="shared" si="134"/>
        <v>0</v>
      </c>
      <c r="BF1153" s="196">
        <f t="shared" si="135"/>
        <v>0</v>
      </c>
      <c r="BG1153" s="196">
        <f t="shared" si="136"/>
        <v>0</v>
      </c>
      <c r="BH1153" s="196">
        <f t="shared" si="137"/>
        <v>0</v>
      </c>
      <c r="BI1153" s="196">
        <f t="shared" si="138"/>
        <v>0</v>
      </c>
      <c r="BJ1153" s="17" t="s">
        <v>148</v>
      </c>
      <c r="BK1153" s="196">
        <f t="shared" si="139"/>
        <v>0</v>
      </c>
      <c r="BL1153" s="17" t="s">
        <v>262</v>
      </c>
      <c r="BM1153" s="195" t="s">
        <v>1983</v>
      </c>
    </row>
    <row r="1154" spans="1:65" s="2" customFormat="1" ht="21.75" customHeight="1">
      <c r="A1154" s="34"/>
      <c r="B1154" s="35"/>
      <c r="C1154" s="183" t="s">
        <v>1984</v>
      </c>
      <c r="D1154" s="183" t="s">
        <v>143</v>
      </c>
      <c r="E1154" s="184" t="s">
        <v>1985</v>
      </c>
      <c r="F1154" s="185" t="s">
        <v>1986</v>
      </c>
      <c r="G1154" s="186" t="s">
        <v>249</v>
      </c>
      <c r="H1154" s="187">
        <v>12</v>
      </c>
      <c r="I1154" s="188"/>
      <c r="J1154" s="189">
        <f t="shared" si="130"/>
        <v>0</v>
      </c>
      <c r="K1154" s="190"/>
      <c r="L1154" s="39"/>
      <c r="M1154" s="191" t="s">
        <v>1</v>
      </c>
      <c r="N1154" s="192" t="s">
        <v>39</v>
      </c>
      <c r="O1154" s="71"/>
      <c r="P1154" s="193">
        <f t="shared" si="131"/>
        <v>0</v>
      </c>
      <c r="Q1154" s="193">
        <v>0</v>
      </c>
      <c r="R1154" s="193">
        <f t="shared" si="132"/>
        <v>0</v>
      </c>
      <c r="S1154" s="193">
        <v>0</v>
      </c>
      <c r="T1154" s="194">
        <f t="shared" si="133"/>
        <v>0</v>
      </c>
      <c r="U1154" s="34"/>
      <c r="V1154" s="34"/>
      <c r="W1154" s="34"/>
      <c r="X1154" s="34"/>
      <c r="Y1154" s="34"/>
      <c r="Z1154" s="34"/>
      <c r="AA1154" s="34"/>
      <c r="AB1154" s="34"/>
      <c r="AC1154" s="34"/>
      <c r="AD1154" s="34"/>
      <c r="AE1154" s="34"/>
      <c r="AR1154" s="195" t="s">
        <v>262</v>
      </c>
      <c r="AT1154" s="195" t="s">
        <v>143</v>
      </c>
      <c r="AU1154" s="195" t="s">
        <v>148</v>
      </c>
      <c r="AY1154" s="17" t="s">
        <v>140</v>
      </c>
      <c r="BE1154" s="196">
        <f t="shared" si="134"/>
        <v>0</v>
      </c>
      <c r="BF1154" s="196">
        <f t="shared" si="135"/>
        <v>0</v>
      </c>
      <c r="BG1154" s="196">
        <f t="shared" si="136"/>
        <v>0</v>
      </c>
      <c r="BH1154" s="196">
        <f t="shared" si="137"/>
        <v>0</v>
      </c>
      <c r="BI1154" s="196">
        <f t="shared" si="138"/>
        <v>0</v>
      </c>
      <c r="BJ1154" s="17" t="s">
        <v>148</v>
      </c>
      <c r="BK1154" s="196">
        <f t="shared" si="139"/>
        <v>0</v>
      </c>
      <c r="BL1154" s="17" t="s">
        <v>262</v>
      </c>
      <c r="BM1154" s="195" t="s">
        <v>1987</v>
      </c>
    </row>
    <row r="1155" spans="1:65" s="12" customFormat="1" ht="22.9" customHeight="1">
      <c r="B1155" s="167"/>
      <c r="C1155" s="168"/>
      <c r="D1155" s="169" t="s">
        <v>72</v>
      </c>
      <c r="E1155" s="181" t="s">
        <v>1988</v>
      </c>
      <c r="F1155" s="181" t="s">
        <v>1989</v>
      </c>
      <c r="G1155" s="168"/>
      <c r="H1155" s="168"/>
      <c r="I1155" s="171"/>
      <c r="J1155" s="182">
        <f>BK1155</f>
        <v>0</v>
      </c>
      <c r="K1155" s="168"/>
      <c r="L1155" s="173"/>
      <c r="M1155" s="174"/>
      <c r="N1155" s="175"/>
      <c r="O1155" s="175"/>
      <c r="P1155" s="176">
        <f>SUM(P1156:P1207)</f>
        <v>0</v>
      </c>
      <c r="Q1155" s="175"/>
      <c r="R1155" s="176">
        <f>SUM(R1156:R1207)</f>
        <v>0.12270451999999998</v>
      </c>
      <c r="S1155" s="175"/>
      <c r="T1155" s="177">
        <f>SUM(T1156:T1207)</f>
        <v>5.4421049999999992E-2</v>
      </c>
      <c r="AR1155" s="178" t="s">
        <v>148</v>
      </c>
      <c r="AT1155" s="179" t="s">
        <v>72</v>
      </c>
      <c r="AU1155" s="179" t="s">
        <v>81</v>
      </c>
      <c r="AY1155" s="178" t="s">
        <v>140</v>
      </c>
      <c r="BK1155" s="180">
        <f>SUM(BK1156:BK1207)</f>
        <v>0</v>
      </c>
    </row>
    <row r="1156" spans="1:65" s="2" customFormat="1" ht="24.2" customHeight="1">
      <c r="A1156" s="34"/>
      <c r="B1156" s="35"/>
      <c r="C1156" s="183" t="s">
        <v>1990</v>
      </c>
      <c r="D1156" s="183" t="s">
        <v>143</v>
      </c>
      <c r="E1156" s="184" t="s">
        <v>1991</v>
      </c>
      <c r="F1156" s="185" t="s">
        <v>1992</v>
      </c>
      <c r="G1156" s="186" t="s">
        <v>166</v>
      </c>
      <c r="H1156" s="187">
        <v>265.66199999999998</v>
      </c>
      <c r="I1156" s="188"/>
      <c r="J1156" s="189">
        <f>ROUND(I1156*H1156,2)</f>
        <v>0</v>
      </c>
      <c r="K1156" s="190"/>
      <c r="L1156" s="39"/>
      <c r="M1156" s="191" t="s">
        <v>1</v>
      </c>
      <c r="N1156" s="192" t="s">
        <v>39</v>
      </c>
      <c r="O1156" s="71"/>
      <c r="P1156" s="193">
        <f>O1156*H1156</f>
        <v>0</v>
      </c>
      <c r="Q1156" s="193">
        <v>0</v>
      </c>
      <c r="R1156" s="193">
        <f>Q1156*H1156</f>
        <v>0</v>
      </c>
      <c r="S1156" s="193">
        <v>0</v>
      </c>
      <c r="T1156" s="194">
        <f>S1156*H1156</f>
        <v>0</v>
      </c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R1156" s="195" t="s">
        <v>262</v>
      </c>
      <c r="AT1156" s="195" t="s">
        <v>143</v>
      </c>
      <c r="AU1156" s="195" t="s">
        <v>148</v>
      </c>
      <c r="AY1156" s="17" t="s">
        <v>140</v>
      </c>
      <c r="BE1156" s="196">
        <f>IF(N1156="základní",J1156,0)</f>
        <v>0</v>
      </c>
      <c r="BF1156" s="196">
        <f>IF(N1156="snížená",J1156,0)</f>
        <v>0</v>
      </c>
      <c r="BG1156" s="196">
        <f>IF(N1156="zákl. přenesená",J1156,0)</f>
        <v>0</v>
      </c>
      <c r="BH1156" s="196">
        <f>IF(N1156="sníž. přenesená",J1156,0)</f>
        <v>0</v>
      </c>
      <c r="BI1156" s="196">
        <f>IF(N1156="nulová",J1156,0)</f>
        <v>0</v>
      </c>
      <c r="BJ1156" s="17" t="s">
        <v>148</v>
      </c>
      <c r="BK1156" s="196">
        <f>ROUND(I1156*H1156,2)</f>
        <v>0</v>
      </c>
      <c r="BL1156" s="17" t="s">
        <v>262</v>
      </c>
      <c r="BM1156" s="195" t="s">
        <v>1993</v>
      </c>
    </row>
    <row r="1157" spans="1:65" s="2" customFormat="1" ht="24.2" customHeight="1">
      <c r="A1157" s="34"/>
      <c r="B1157" s="35"/>
      <c r="C1157" s="183" t="s">
        <v>1994</v>
      </c>
      <c r="D1157" s="183" t="s">
        <v>143</v>
      </c>
      <c r="E1157" s="184" t="s">
        <v>1995</v>
      </c>
      <c r="F1157" s="185" t="s">
        <v>1996</v>
      </c>
      <c r="G1157" s="186" t="s">
        <v>166</v>
      </c>
      <c r="H1157" s="187">
        <v>265.66199999999998</v>
      </c>
      <c r="I1157" s="188"/>
      <c r="J1157" s="189">
        <f>ROUND(I1157*H1157,2)</f>
        <v>0</v>
      </c>
      <c r="K1157" s="190"/>
      <c r="L1157" s="39"/>
      <c r="M1157" s="191" t="s">
        <v>1</v>
      </c>
      <c r="N1157" s="192" t="s">
        <v>39</v>
      </c>
      <c r="O1157" s="71"/>
      <c r="P1157" s="193">
        <f>O1157*H1157</f>
        <v>0</v>
      </c>
      <c r="Q1157" s="193">
        <v>0</v>
      </c>
      <c r="R1157" s="193">
        <f>Q1157*H1157</f>
        <v>0</v>
      </c>
      <c r="S1157" s="193">
        <v>1.4999999999999999E-4</v>
      </c>
      <c r="T1157" s="194">
        <f>S1157*H1157</f>
        <v>3.984929999999999E-2</v>
      </c>
      <c r="U1157" s="34"/>
      <c r="V1157" s="34"/>
      <c r="W1157" s="34"/>
      <c r="X1157" s="34"/>
      <c r="Y1157" s="34"/>
      <c r="Z1157" s="34"/>
      <c r="AA1157" s="34"/>
      <c r="AB1157" s="34"/>
      <c r="AC1157" s="34"/>
      <c r="AD1157" s="34"/>
      <c r="AE1157" s="34"/>
      <c r="AR1157" s="195" t="s">
        <v>262</v>
      </c>
      <c r="AT1157" s="195" t="s">
        <v>143</v>
      </c>
      <c r="AU1157" s="195" t="s">
        <v>148</v>
      </c>
      <c r="AY1157" s="17" t="s">
        <v>140</v>
      </c>
      <c r="BE1157" s="196">
        <f>IF(N1157="základní",J1157,0)</f>
        <v>0</v>
      </c>
      <c r="BF1157" s="196">
        <f>IF(N1157="snížená",J1157,0)</f>
        <v>0</v>
      </c>
      <c r="BG1157" s="196">
        <f>IF(N1157="zákl. přenesená",J1157,0)</f>
        <v>0</v>
      </c>
      <c r="BH1157" s="196">
        <f>IF(N1157="sníž. přenesená",J1157,0)</f>
        <v>0</v>
      </c>
      <c r="BI1157" s="196">
        <f>IF(N1157="nulová",J1157,0)</f>
        <v>0</v>
      </c>
      <c r="BJ1157" s="17" t="s">
        <v>148</v>
      </c>
      <c r="BK1157" s="196">
        <f>ROUND(I1157*H1157,2)</f>
        <v>0</v>
      </c>
      <c r="BL1157" s="17" t="s">
        <v>262</v>
      </c>
      <c r="BM1157" s="195" t="s">
        <v>1997</v>
      </c>
    </row>
    <row r="1158" spans="1:65" s="2" customFormat="1" ht="24.2" customHeight="1">
      <c r="A1158" s="34"/>
      <c r="B1158" s="35"/>
      <c r="C1158" s="183" t="s">
        <v>1998</v>
      </c>
      <c r="D1158" s="183" t="s">
        <v>143</v>
      </c>
      <c r="E1158" s="184" t="s">
        <v>1999</v>
      </c>
      <c r="F1158" s="185" t="s">
        <v>2000</v>
      </c>
      <c r="G1158" s="186" t="s">
        <v>166</v>
      </c>
      <c r="H1158" s="187">
        <v>58.286999999999999</v>
      </c>
      <c r="I1158" s="188"/>
      <c r="J1158" s="189">
        <f>ROUND(I1158*H1158,2)</f>
        <v>0</v>
      </c>
      <c r="K1158" s="190"/>
      <c r="L1158" s="39"/>
      <c r="M1158" s="191" t="s">
        <v>1</v>
      </c>
      <c r="N1158" s="192" t="s">
        <v>39</v>
      </c>
      <c r="O1158" s="71"/>
      <c r="P1158" s="193">
        <f>O1158*H1158</f>
        <v>0</v>
      </c>
      <c r="Q1158" s="193">
        <v>0</v>
      </c>
      <c r="R1158" s="193">
        <f>Q1158*H1158</f>
        <v>0</v>
      </c>
      <c r="S1158" s="193">
        <v>2.5000000000000001E-4</v>
      </c>
      <c r="T1158" s="194">
        <f>S1158*H1158</f>
        <v>1.457175E-2</v>
      </c>
      <c r="U1158" s="34"/>
      <c r="V1158" s="34"/>
      <c r="W1158" s="34"/>
      <c r="X1158" s="34"/>
      <c r="Y1158" s="34"/>
      <c r="Z1158" s="34"/>
      <c r="AA1158" s="34"/>
      <c r="AB1158" s="34"/>
      <c r="AC1158" s="34"/>
      <c r="AD1158" s="34"/>
      <c r="AE1158" s="34"/>
      <c r="AR1158" s="195" t="s">
        <v>262</v>
      </c>
      <c r="AT1158" s="195" t="s">
        <v>143</v>
      </c>
      <c r="AU1158" s="195" t="s">
        <v>148</v>
      </c>
      <c r="AY1158" s="17" t="s">
        <v>140</v>
      </c>
      <c r="BE1158" s="196">
        <f>IF(N1158="základní",J1158,0)</f>
        <v>0</v>
      </c>
      <c r="BF1158" s="196">
        <f>IF(N1158="snížená",J1158,0)</f>
        <v>0</v>
      </c>
      <c r="BG1158" s="196">
        <f>IF(N1158="zákl. přenesená",J1158,0)</f>
        <v>0</v>
      </c>
      <c r="BH1158" s="196">
        <f>IF(N1158="sníž. přenesená",J1158,0)</f>
        <v>0</v>
      </c>
      <c r="BI1158" s="196">
        <f>IF(N1158="nulová",J1158,0)</f>
        <v>0</v>
      </c>
      <c r="BJ1158" s="17" t="s">
        <v>148</v>
      </c>
      <c r="BK1158" s="196">
        <f>ROUND(I1158*H1158,2)</f>
        <v>0</v>
      </c>
      <c r="BL1158" s="17" t="s">
        <v>262</v>
      </c>
      <c r="BM1158" s="195" t="s">
        <v>2001</v>
      </c>
    </row>
    <row r="1159" spans="1:65" s="13" customFormat="1" ht="11.25">
      <c r="B1159" s="197"/>
      <c r="C1159" s="198"/>
      <c r="D1159" s="199" t="s">
        <v>150</v>
      </c>
      <c r="E1159" s="200" t="s">
        <v>1</v>
      </c>
      <c r="F1159" s="201" t="s">
        <v>2002</v>
      </c>
      <c r="G1159" s="198"/>
      <c r="H1159" s="200" t="s">
        <v>1</v>
      </c>
      <c r="I1159" s="202"/>
      <c r="J1159" s="198"/>
      <c r="K1159" s="198"/>
      <c r="L1159" s="203"/>
      <c r="M1159" s="204"/>
      <c r="N1159" s="205"/>
      <c r="O1159" s="205"/>
      <c r="P1159" s="205"/>
      <c r="Q1159" s="205"/>
      <c r="R1159" s="205"/>
      <c r="S1159" s="205"/>
      <c r="T1159" s="206"/>
      <c r="AT1159" s="207" t="s">
        <v>150</v>
      </c>
      <c r="AU1159" s="207" t="s">
        <v>148</v>
      </c>
      <c r="AV1159" s="13" t="s">
        <v>81</v>
      </c>
      <c r="AW1159" s="13" t="s">
        <v>31</v>
      </c>
      <c r="AX1159" s="13" t="s">
        <v>73</v>
      </c>
      <c r="AY1159" s="207" t="s">
        <v>140</v>
      </c>
    </row>
    <row r="1160" spans="1:65" s="14" customFormat="1" ht="11.25">
      <c r="B1160" s="208"/>
      <c r="C1160" s="209"/>
      <c r="D1160" s="199" t="s">
        <v>150</v>
      </c>
      <c r="E1160" s="210" t="s">
        <v>1</v>
      </c>
      <c r="F1160" s="211" t="s">
        <v>2003</v>
      </c>
      <c r="G1160" s="209"/>
      <c r="H1160" s="212">
        <v>49.719000000000001</v>
      </c>
      <c r="I1160" s="213"/>
      <c r="J1160" s="209"/>
      <c r="K1160" s="209"/>
      <c r="L1160" s="214"/>
      <c r="M1160" s="215"/>
      <c r="N1160" s="216"/>
      <c r="O1160" s="216"/>
      <c r="P1160" s="216"/>
      <c r="Q1160" s="216"/>
      <c r="R1160" s="216"/>
      <c r="S1160" s="216"/>
      <c r="T1160" s="217"/>
      <c r="AT1160" s="218" t="s">
        <v>150</v>
      </c>
      <c r="AU1160" s="218" t="s">
        <v>148</v>
      </c>
      <c r="AV1160" s="14" t="s">
        <v>148</v>
      </c>
      <c r="AW1160" s="14" t="s">
        <v>31</v>
      </c>
      <c r="AX1160" s="14" t="s">
        <v>73</v>
      </c>
      <c r="AY1160" s="218" t="s">
        <v>140</v>
      </c>
    </row>
    <row r="1161" spans="1:65" s="14" customFormat="1" ht="11.25">
      <c r="B1161" s="208"/>
      <c r="C1161" s="209"/>
      <c r="D1161" s="199" t="s">
        <v>150</v>
      </c>
      <c r="E1161" s="210" t="s">
        <v>1</v>
      </c>
      <c r="F1161" s="211" t="s">
        <v>2004</v>
      </c>
      <c r="G1161" s="209"/>
      <c r="H1161" s="212">
        <v>8.5679999999999996</v>
      </c>
      <c r="I1161" s="213"/>
      <c r="J1161" s="209"/>
      <c r="K1161" s="209"/>
      <c r="L1161" s="214"/>
      <c r="M1161" s="215"/>
      <c r="N1161" s="216"/>
      <c r="O1161" s="216"/>
      <c r="P1161" s="216"/>
      <c r="Q1161" s="216"/>
      <c r="R1161" s="216"/>
      <c r="S1161" s="216"/>
      <c r="T1161" s="217"/>
      <c r="AT1161" s="218" t="s">
        <v>150</v>
      </c>
      <c r="AU1161" s="218" t="s">
        <v>148</v>
      </c>
      <c r="AV1161" s="14" t="s">
        <v>148</v>
      </c>
      <c r="AW1161" s="14" t="s">
        <v>31</v>
      </c>
      <c r="AX1161" s="14" t="s">
        <v>73</v>
      </c>
      <c r="AY1161" s="218" t="s">
        <v>140</v>
      </c>
    </row>
    <row r="1162" spans="1:65" s="15" customFormat="1" ht="11.25">
      <c r="B1162" s="230"/>
      <c r="C1162" s="231"/>
      <c r="D1162" s="199" t="s">
        <v>150</v>
      </c>
      <c r="E1162" s="232" t="s">
        <v>1</v>
      </c>
      <c r="F1162" s="233" t="s">
        <v>201</v>
      </c>
      <c r="G1162" s="231"/>
      <c r="H1162" s="234">
        <v>58.286999999999999</v>
      </c>
      <c r="I1162" s="235"/>
      <c r="J1162" s="231"/>
      <c r="K1162" s="231"/>
      <c r="L1162" s="236"/>
      <c r="M1162" s="237"/>
      <c r="N1162" s="238"/>
      <c r="O1162" s="238"/>
      <c r="P1162" s="238"/>
      <c r="Q1162" s="238"/>
      <c r="R1162" s="238"/>
      <c r="S1162" s="238"/>
      <c r="T1162" s="239"/>
      <c r="AT1162" s="240" t="s">
        <v>150</v>
      </c>
      <c r="AU1162" s="240" t="s">
        <v>148</v>
      </c>
      <c r="AV1162" s="15" t="s">
        <v>147</v>
      </c>
      <c r="AW1162" s="15" t="s">
        <v>31</v>
      </c>
      <c r="AX1162" s="15" t="s">
        <v>81</v>
      </c>
      <c r="AY1162" s="240" t="s">
        <v>140</v>
      </c>
    </row>
    <row r="1163" spans="1:65" s="2" customFormat="1" ht="24.2" customHeight="1">
      <c r="A1163" s="34"/>
      <c r="B1163" s="35"/>
      <c r="C1163" s="183" t="s">
        <v>2005</v>
      </c>
      <c r="D1163" s="183" t="s">
        <v>143</v>
      </c>
      <c r="E1163" s="184" t="s">
        <v>2006</v>
      </c>
      <c r="F1163" s="185" t="s">
        <v>2007</v>
      </c>
      <c r="G1163" s="186" t="s">
        <v>249</v>
      </c>
      <c r="H1163" s="187">
        <v>50</v>
      </c>
      <c r="I1163" s="188"/>
      <c r="J1163" s="189">
        <f>ROUND(I1163*H1163,2)</f>
        <v>0</v>
      </c>
      <c r="K1163" s="190"/>
      <c r="L1163" s="39"/>
      <c r="M1163" s="191" t="s">
        <v>1</v>
      </c>
      <c r="N1163" s="192" t="s">
        <v>39</v>
      </c>
      <c r="O1163" s="71"/>
      <c r="P1163" s="193">
        <f>O1163*H1163</f>
        <v>0</v>
      </c>
      <c r="Q1163" s="193">
        <v>1.0000000000000001E-5</v>
      </c>
      <c r="R1163" s="193">
        <f>Q1163*H1163</f>
        <v>5.0000000000000001E-4</v>
      </c>
      <c r="S1163" s="193">
        <v>0</v>
      </c>
      <c r="T1163" s="194">
        <f>S1163*H1163</f>
        <v>0</v>
      </c>
      <c r="U1163" s="34"/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R1163" s="195" t="s">
        <v>262</v>
      </c>
      <c r="AT1163" s="195" t="s">
        <v>143</v>
      </c>
      <c r="AU1163" s="195" t="s">
        <v>148</v>
      </c>
      <c r="AY1163" s="17" t="s">
        <v>140</v>
      </c>
      <c r="BE1163" s="196">
        <f>IF(N1163="základní",J1163,0)</f>
        <v>0</v>
      </c>
      <c r="BF1163" s="196">
        <f>IF(N1163="snížená",J1163,0)</f>
        <v>0</v>
      </c>
      <c r="BG1163" s="196">
        <f>IF(N1163="zákl. přenesená",J1163,0)</f>
        <v>0</v>
      </c>
      <c r="BH1163" s="196">
        <f>IF(N1163="sníž. přenesená",J1163,0)</f>
        <v>0</v>
      </c>
      <c r="BI1163" s="196">
        <f>IF(N1163="nulová",J1163,0)</f>
        <v>0</v>
      </c>
      <c r="BJ1163" s="17" t="s">
        <v>148</v>
      </c>
      <c r="BK1163" s="196">
        <f>ROUND(I1163*H1163,2)</f>
        <v>0</v>
      </c>
      <c r="BL1163" s="17" t="s">
        <v>262</v>
      </c>
      <c r="BM1163" s="195" t="s">
        <v>2008</v>
      </c>
    </row>
    <row r="1164" spans="1:65" s="13" customFormat="1" ht="11.25">
      <c r="B1164" s="197"/>
      <c r="C1164" s="198"/>
      <c r="D1164" s="199" t="s">
        <v>150</v>
      </c>
      <c r="E1164" s="200" t="s">
        <v>1</v>
      </c>
      <c r="F1164" s="201" t="s">
        <v>2009</v>
      </c>
      <c r="G1164" s="198"/>
      <c r="H1164" s="200" t="s">
        <v>1</v>
      </c>
      <c r="I1164" s="202"/>
      <c r="J1164" s="198"/>
      <c r="K1164" s="198"/>
      <c r="L1164" s="203"/>
      <c r="M1164" s="204"/>
      <c r="N1164" s="205"/>
      <c r="O1164" s="205"/>
      <c r="P1164" s="205"/>
      <c r="Q1164" s="205"/>
      <c r="R1164" s="205"/>
      <c r="S1164" s="205"/>
      <c r="T1164" s="206"/>
      <c r="AT1164" s="207" t="s">
        <v>150</v>
      </c>
      <c r="AU1164" s="207" t="s">
        <v>148</v>
      </c>
      <c r="AV1164" s="13" t="s">
        <v>81</v>
      </c>
      <c r="AW1164" s="13" t="s">
        <v>31</v>
      </c>
      <c r="AX1164" s="13" t="s">
        <v>73</v>
      </c>
      <c r="AY1164" s="207" t="s">
        <v>140</v>
      </c>
    </row>
    <row r="1165" spans="1:65" s="14" customFormat="1" ht="11.25">
      <c r="B1165" s="208"/>
      <c r="C1165" s="209"/>
      <c r="D1165" s="199" t="s">
        <v>150</v>
      </c>
      <c r="E1165" s="210" t="s">
        <v>1</v>
      </c>
      <c r="F1165" s="211" t="s">
        <v>441</v>
      </c>
      <c r="G1165" s="209"/>
      <c r="H1165" s="212">
        <v>50</v>
      </c>
      <c r="I1165" s="213"/>
      <c r="J1165" s="209"/>
      <c r="K1165" s="209"/>
      <c r="L1165" s="214"/>
      <c r="M1165" s="215"/>
      <c r="N1165" s="216"/>
      <c r="O1165" s="216"/>
      <c r="P1165" s="216"/>
      <c r="Q1165" s="216"/>
      <c r="R1165" s="216"/>
      <c r="S1165" s="216"/>
      <c r="T1165" s="217"/>
      <c r="AT1165" s="218" t="s">
        <v>150</v>
      </c>
      <c r="AU1165" s="218" t="s">
        <v>148</v>
      </c>
      <c r="AV1165" s="14" t="s">
        <v>148</v>
      </c>
      <c r="AW1165" s="14" t="s">
        <v>31</v>
      </c>
      <c r="AX1165" s="14" t="s">
        <v>81</v>
      </c>
      <c r="AY1165" s="218" t="s">
        <v>140</v>
      </c>
    </row>
    <row r="1166" spans="1:65" s="2" customFormat="1" ht="16.5" customHeight="1">
      <c r="A1166" s="34"/>
      <c r="B1166" s="35"/>
      <c r="C1166" s="183" t="s">
        <v>2010</v>
      </c>
      <c r="D1166" s="183" t="s">
        <v>143</v>
      </c>
      <c r="E1166" s="184" t="s">
        <v>2011</v>
      </c>
      <c r="F1166" s="185" t="s">
        <v>2012</v>
      </c>
      <c r="G1166" s="186" t="s">
        <v>166</v>
      </c>
      <c r="H1166" s="187">
        <v>61.22</v>
      </c>
      <c r="I1166" s="188"/>
      <c r="J1166" s="189">
        <f>ROUND(I1166*H1166,2)</f>
        <v>0</v>
      </c>
      <c r="K1166" s="190"/>
      <c r="L1166" s="39"/>
      <c r="M1166" s="191" t="s">
        <v>1</v>
      </c>
      <c r="N1166" s="192" t="s">
        <v>39</v>
      </c>
      <c r="O1166" s="71"/>
      <c r="P1166" s="193">
        <f>O1166*H1166</f>
        <v>0</v>
      </c>
      <c r="Q1166" s="193">
        <v>0</v>
      </c>
      <c r="R1166" s="193">
        <f>Q1166*H1166</f>
        <v>0</v>
      </c>
      <c r="S1166" s="193">
        <v>0</v>
      </c>
      <c r="T1166" s="194">
        <f>S1166*H1166</f>
        <v>0</v>
      </c>
      <c r="U1166" s="34"/>
      <c r="V1166" s="34"/>
      <c r="W1166" s="34"/>
      <c r="X1166" s="34"/>
      <c r="Y1166" s="34"/>
      <c r="Z1166" s="34"/>
      <c r="AA1166" s="34"/>
      <c r="AB1166" s="34"/>
      <c r="AC1166" s="34"/>
      <c r="AD1166" s="34"/>
      <c r="AE1166" s="34"/>
      <c r="AR1166" s="195" t="s">
        <v>262</v>
      </c>
      <c r="AT1166" s="195" t="s">
        <v>143</v>
      </c>
      <c r="AU1166" s="195" t="s">
        <v>148</v>
      </c>
      <c r="AY1166" s="17" t="s">
        <v>140</v>
      </c>
      <c r="BE1166" s="196">
        <f>IF(N1166="základní",J1166,0)</f>
        <v>0</v>
      </c>
      <c r="BF1166" s="196">
        <f>IF(N1166="snížená",J1166,0)</f>
        <v>0</v>
      </c>
      <c r="BG1166" s="196">
        <f>IF(N1166="zákl. přenesená",J1166,0)</f>
        <v>0</v>
      </c>
      <c r="BH1166" s="196">
        <f>IF(N1166="sníž. přenesená",J1166,0)</f>
        <v>0</v>
      </c>
      <c r="BI1166" s="196">
        <f>IF(N1166="nulová",J1166,0)</f>
        <v>0</v>
      </c>
      <c r="BJ1166" s="17" t="s">
        <v>148</v>
      </c>
      <c r="BK1166" s="196">
        <f>ROUND(I1166*H1166,2)</f>
        <v>0</v>
      </c>
      <c r="BL1166" s="17" t="s">
        <v>262</v>
      </c>
      <c r="BM1166" s="195" t="s">
        <v>2013</v>
      </c>
    </row>
    <row r="1167" spans="1:65" s="2" customFormat="1" ht="16.5" customHeight="1">
      <c r="A1167" s="34"/>
      <c r="B1167" s="35"/>
      <c r="C1167" s="219" t="s">
        <v>2014</v>
      </c>
      <c r="D1167" s="219" t="s">
        <v>158</v>
      </c>
      <c r="E1167" s="220" t="s">
        <v>2015</v>
      </c>
      <c r="F1167" s="221" t="s">
        <v>2016</v>
      </c>
      <c r="G1167" s="222" t="s">
        <v>166</v>
      </c>
      <c r="H1167" s="223">
        <v>64.281000000000006</v>
      </c>
      <c r="I1167" s="224"/>
      <c r="J1167" s="225">
        <f>ROUND(I1167*H1167,2)</f>
        <v>0</v>
      </c>
      <c r="K1167" s="226"/>
      <c r="L1167" s="227"/>
      <c r="M1167" s="228" t="s">
        <v>1</v>
      </c>
      <c r="N1167" s="229" t="s">
        <v>39</v>
      </c>
      <c r="O1167" s="71"/>
      <c r="P1167" s="193">
        <f>O1167*H1167</f>
        <v>0</v>
      </c>
      <c r="Q1167" s="193">
        <v>0</v>
      </c>
      <c r="R1167" s="193">
        <f>Q1167*H1167</f>
        <v>0</v>
      </c>
      <c r="S1167" s="193">
        <v>0</v>
      </c>
      <c r="T1167" s="194">
        <f>S1167*H1167</f>
        <v>0</v>
      </c>
      <c r="U1167" s="34"/>
      <c r="V1167" s="34"/>
      <c r="W1167" s="34"/>
      <c r="X1167" s="34"/>
      <c r="Y1167" s="34"/>
      <c r="Z1167" s="34"/>
      <c r="AA1167" s="34"/>
      <c r="AB1167" s="34"/>
      <c r="AC1167" s="34"/>
      <c r="AD1167" s="34"/>
      <c r="AE1167" s="34"/>
      <c r="AR1167" s="195" t="s">
        <v>349</v>
      </c>
      <c r="AT1167" s="195" t="s">
        <v>158</v>
      </c>
      <c r="AU1167" s="195" t="s">
        <v>148</v>
      </c>
      <c r="AY1167" s="17" t="s">
        <v>140</v>
      </c>
      <c r="BE1167" s="196">
        <f>IF(N1167="základní",J1167,0)</f>
        <v>0</v>
      </c>
      <c r="BF1167" s="196">
        <f>IF(N1167="snížená",J1167,0)</f>
        <v>0</v>
      </c>
      <c r="BG1167" s="196">
        <f>IF(N1167="zákl. přenesená",J1167,0)</f>
        <v>0</v>
      </c>
      <c r="BH1167" s="196">
        <f>IF(N1167="sníž. přenesená",J1167,0)</f>
        <v>0</v>
      </c>
      <c r="BI1167" s="196">
        <f>IF(N1167="nulová",J1167,0)</f>
        <v>0</v>
      </c>
      <c r="BJ1167" s="17" t="s">
        <v>148</v>
      </c>
      <c r="BK1167" s="196">
        <f>ROUND(I1167*H1167,2)</f>
        <v>0</v>
      </c>
      <c r="BL1167" s="17" t="s">
        <v>262</v>
      </c>
      <c r="BM1167" s="195" t="s">
        <v>2017</v>
      </c>
    </row>
    <row r="1168" spans="1:65" s="14" customFormat="1" ht="11.25">
      <c r="B1168" s="208"/>
      <c r="C1168" s="209"/>
      <c r="D1168" s="199" t="s">
        <v>150</v>
      </c>
      <c r="E1168" s="209"/>
      <c r="F1168" s="211" t="s">
        <v>2018</v>
      </c>
      <c r="G1168" s="209"/>
      <c r="H1168" s="212">
        <v>64.281000000000006</v>
      </c>
      <c r="I1168" s="213"/>
      <c r="J1168" s="209"/>
      <c r="K1168" s="209"/>
      <c r="L1168" s="214"/>
      <c r="M1168" s="215"/>
      <c r="N1168" s="216"/>
      <c r="O1168" s="216"/>
      <c r="P1168" s="216"/>
      <c r="Q1168" s="216"/>
      <c r="R1168" s="216"/>
      <c r="S1168" s="216"/>
      <c r="T1168" s="217"/>
      <c r="AT1168" s="218" t="s">
        <v>150</v>
      </c>
      <c r="AU1168" s="218" t="s">
        <v>148</v>
      </c>
      <c r="AV1168" s="14" t="s">
        <v>148</v>
      </c>
      <c r="AW1168" s="14" t="s">
        <v>4</v>
      </c>
      <c r="AX1168" s="14" t="s">
        <v>81</v>
      </c>
      <c r="AY1168" s="218" t="s">
        <v>140</v>
      </c>
    </row>
    <row r="1169" spans="1:65" s="2" customFormat="1" ht="24.2" customHeight="1">
      <c r="A1169" s="34"/>
      <c r="B1169" s="35"/>
      <c r="C1169" s="183" t="s">
        <v>2019</v>
      </c>
      <c r="D1169" s="183" t="s">
        <v>143</v>
      </c>
      <c r="E1169" s="184" t="s">
        <v>2020</v>
      </c>
      <c r="F1169" s="185" t="s">
        <v>2021</v>
      </c>
      <c r="G1169" s="186" t="s">
        <v>166</v>
      </c>
      <c r="H1169" s="187">
        <v>30</v>
      </c>
      <c r="I1169" s="188"/>
      <c r="J1169" s="189">
        <f>ROUND(I1169*H1169,2)</f>
        <v>0</v>
      </c>
      <c r="K1169" s="190"/>
      <c r="L1169" s="39"/>
      <c r="M1169" s="191" t="s">
        <v>1</v>
      </c>
      <c r="N1169" s="192" t="s">
        <v>39</v>
      </c>
      <c r="O1169" s="71"/>
      <c r="P1169" s="193">
        <f>O1169*H1169</f>
        <v>0</v>
      </c>
      <c r="Q1169" s="193">
        <v>0</v>
      </c>
      <c r="R1169" s="193">
        <f>Q1169*H1169</f>
        <v>0</v>
      </c>
      <c r="S1169" s="193">
        <v>0</v>
      </c>
      <c r="T1169" s="194">
        <f>S1169*H1169</f>
        <v>0</v>
      </c>
      <c r="U1169" s="34"/>
      <c r="V1169" s="34"/>
      <c r="W1169" s="34"/>
      <c r="X1169" s="34"/>
      <c r="Y1169" s="34"/>
      <c r="Z1169" s="34"/>
      <c r="AA1169" s="34"/>
      <c r="AB1169" s="34"/>
      <c r="AC1169" s="34"/>
      <c r="AD1169" s="34"/>
      <c r="AE1169" s="34"/>
      <c r="AR1169" s="195" t="s">
        <v>262</v>
      </c>
      <c r="AT1169" s="195" t="s">
        <v>143</v>
      </c>
      <c r="AU1169" s="195" t="s">
        <v>148</v>
      </c>
      <c r="AY1169" s="17" t="s">
        <v>140</v>
      </c>
      <c r="BE1169" s="196">
        <f>IF(N1169="základní",J1169,0)</f>
        <v>0</v>
      </c>
      <c r="BF1169" s="196">
        <f>IF(N1169="snížená",J1169,0)</f>
        <v>0</v>
      </c>
      <c r="BG1169" s="196">
        <f>IF(N1169="zákl. přenesená",J1169,0)</f>
        <v>0</v>
      </c>
      <c r="BH1169" s="196">
        <f>IF(N1169="sníž. přenesená",J1169,0)</f>
        <v>0</v>
      </c>
      <c r="BI1169" s="196">
        <f>IF(N1169="nulová",J1169,0)</f>
        <v>0</v>
      </c>
      <c r="BJ1169" s="17" t="s">
        <v>148</v>
      </c>
      <c r="BK1169" s="196">
        <f>ROUND(I1169*H1169,2)</f>
        <v>0</v>
      </c>
      <c r="BL1169" s="17" t="s">
        <v>262</v>
      </c>
      <c r="BM1169" s="195" t="s">
        <v>2022</v>
      </c>
    </row>
    <row r="1170" spans="1:65" s="2" customFormat="1" ht="16.5" customHeight="1">
      <c r="A1170" s="34"/>
      <c r="B1170" s="35"/>
      <c r="C1170" s="219" t="s">
        <v>2023</v>
      </c>
      <c r="D1170" s="219" t="s">
        <v>158</v>
      </c>
      <c r="E1170" s="220" t="s">
        <v>2024</v>
      </c>
      <c r="F1170" s="221" t="s">
        <v>2025</v>
      </c>
      <c r="G1170" s="222" t="s">
        <v>166</v>
      </c>
      <c r="H1170" s="223">
        <v>31.5</v>
      </c>
      <c r="I1170" s="224"/>
      <c r="J1170" s="225">
        <f>ROUND(I1170*H1170,2)</f>
        <v>0</v>
      </c>
      <c r="K1170" s="226"/>
      <c r="L1170" s="227"/>
      <c r="M1170" s="228" t="s">
        <v>1</v>
      </c>
      <c r="N1170" s="229" t="s">
        <v>39</v>
      </c>
      <c r="O1170" s="71"/>
      <c r="P1170" s="193">
        <f>O1170*H1170</f>
        <v>0</v>
      </c>
      <c r="Q1170" s="193">
        <v>0</v>
      </c>
      <c r="R1170" s="193">
        <f>Q1170*H1170</f>
        <v>0</v>
      </c>
      <c r="S1170" s="193">
        <v>0</v>
      </c>
      <c r="T1170" s="194">
        <f>S1170*H1170</f>
        <v>0</v>
      </c>
      <c r="U1170" s="34"/>
      <c r="V1170" s="34"/>
      <c r="W1170" s="34"/>
      <c r="X1170" s="34"/>
      <c r="Y1170" s="34"/>
      <c r="Z1170" s="34"/>
      <c r="AA1170" s="34"/>
      <c r="AB1170" s="34"/>
      <c r="AC1170" s="34"/>
      <c r="AD1170" s="34"/>
      <c r="AE1170" s="34"/>
      <c r="AR1170" s="195" t="s">
        <v>349</v>
      </c>
      <c r="AT1170" s="195" t="s">
        <v>158</v>
      </c>
      <c r="AU1170" s="195" t="s">
        <v>148</v>
      </c>
      <c r="AY1170" s="17" t="s">
        <v>140</v>
      </c>
      <c r="BE1170" s="196">
        <f>IF(N1170="základní",J1170,0)</f>
        <v>0</v>
      </c>
      <c r="BF1170" s="196">
        <f>IF(N1170="snížená",J1170,0)</f>
        <v>0</v>
      </c>
      <c r="BG1170" s="196">
        <f>IF(N1170="zákl. přenesená",J1170,0)</f>
        <v>0</v>
      </c>
      <c r="BH1170" s="196">
        <f>IF(N1170="sníž. přenesená",J1170,0)</f>
        <v>0</v>
      </c>
      <c r="BI1170" s="196">
        <f>IF(N1170="nulová",J1170,0)</f>
        <v>0</v>
      </c>
      <c r="BJ1170" s="17" t="s">
        <v>148</v>
      </c>
      <c r="BK1170" s="196">
        <f>ROUND(I1170*H1170,2)</f>
        <v>0</v>
      </c>
      <c r="BL1170" s="17" t="s">
        <v>262</v>
      </c>
      <c r="BM1170" s="195" t="s">
        <v>2026</v>
      </c>
    </row>
    <row r="1171" spans="1:65" s="14" customFormat="1" ht="11.25">
      <c r="B1171" s="208"/>
      <c r="C1171" s="209"/>
      <c r="D1171" s="199" t="s">
        <v>150</v>
      </c>
      <c r="E1171" s="209"/>
      <c r="F1171" s="211" t="s">
        <v>2027</v>
      </c>
      <c r="G1171" s="209"/>
      <c r="H1171" s="212">
        <v>31.5</v>
      </c>
      <c r="I1171" s="213"/>
      <c r="J1171" s="209"/>
      <c r="K1171" s="209"/>
      <c r="L1171" s="214"/>
      <c r="M1171" s="215"/>
      <c r="N1171" s="216"/>
      <c r="O1171" s="216"/>
      <c r="P1171" s="216"/>
      <c r="Q1171" s="216"/>
      <c r="R1171" s="216"/>
      <c r="S1171" s="216"/>
      <c r="T1171" s="217"/>
      <c r="AT1171" s="218" t="s">
        <v>150</v>
      </c>
      <c r="AU1171" s="218" t="s">
        <v>148</v>
      </c>
      <c r="AV1171" s="14" t="s">
        <v>148</v>
      </c>
      <c r="AW1171" s="14" t="s">
        <v>4</v>
      </c>
      <c r="AX1171" s="14" t="s">
        <v>81</v>
      </c>
      <c r="AY1171" s="218" t="s">
        <v>140</v>
      </c>
    </row>
    <row r="1172" spans="1:65" s="2" customFormat="1" ht="24.2" customHeight="1">
      <c r="A1172" s="34"/>
      <c r="B1172" s="35"/>
      <c r="C1172" s="183" t="s">
        <v>2028</v>
      </c>
      <c r="D1172" s="183" t="s">
        <v>143</v>
      </c>
      <c r="E1172" s="184" t="s">
        <v>2029</v>
      </c>
      <c r="F1172" s="185" t="s">
        <v>2030</v>
      </c>
      <c r="G1172" s="186" t="s">
        <v>166</v>
      </c>
      <c r="H1172" s="187">
        <v>265.66199999999998</v>
      </c>
      <c r="I1172" s="188"/>
      <c r="J1172" s="189">
        <f>ROUND(I1172*H1172,2)</f>
        <v>0</v>
      </c>
      <c r="K1172" s="190"/>
      <c r="L1172" s="39"/>
      <c r="M1172" s="191" t="s">
        <v>1</v>
      </c>
      <c r="N1172" s="192" t="s">
        <v>39</v>
      </c>
      <c r="O1172" s="71"/>
      <c r="P1172" s="193">
        <f>O1172*H1172</f>
        <v>0</v>
      </c>
      <c r="Q1172" s="193">
        <v>2.0000000000000001E-4</v>
      </c>
      <c r="R1172" s="193">
        <f>Q1172*H1172</f>
        <v>5.3132399999999996E-2</v>
      </c>
      <c r="S1172" s="193">
        <v>0</v>
      </c>
      <c r="T1172" s="194">
        <f>S1172*H1172</f>
        <v>0</v>
      </c>
      <c r="U1172" s="34"/>
      <c r="V1172" s="34"/>
      <c r="W1172" s="34"/>
      <c r="X1172" s="34"/>
      <c r="Y1172" s="34"/>
      <c r="Z1172" s="34"/>
      <c r="AA1172" s="34"/>
      <c r="AB1172" s="34"/>
      <c r="AC1172" s="34"/>
      <c r="AD1172" s="34"/>
      <c r="AE1172" s="34"/>
      <c r="AR1172" s="195" t="s">
        <v>262</v>
      </c>
      <c r="AT1172" s="195" t="s">
        <v>143</v>
      </c>
      <c r="AU1172" s="195" t="s">
        <v>148</v>
      </c>
      <c r="AY1172" s="17" t="s">
        <v>140</v>
      </c>
      <c r="BE1172" s="196">
        <f>IF(N1172="základní",J1172,0)</f>
        <v>0</v>
      </c>
      <c r="BF1172" s="196">
        <f>IF(N1172="snížená",J1172,0)</f>
        <v>0</v>
      </c>
      <c r="BG1172" s="196">
        <f>IF(N1172="zákl. přenesená",J1172,0)</f>
        <v>0</v>
      </c>
      <c r="BH1172" s="196">
        <f>IF(N1172="sníž. přenesená",J1172,0)</f>
        <v>0</v>
      </c>
      <c r="BI1172" s="196">
        <f>IF(N1172="nulová",J1172,0)</f>
        <v>0</v>
      </c>
      <c r="BJ1172" s="17" t="s">
        <v>148</v>
      </c>
      <c r="BK1172" s="196">
        <f>ROUND(I1172*H1172,2)</f>
        <v>0</v>
      </c>
      <c r="BL1172" s="17" t="s">
        <v>262</v>
      </c>
      <c r="BM1172" s="195" t="s">
        <v>2031</v>
      </c>
    </row>
    <row r="1173" spans="1:65" s="2" customFormat="1" ht="33" customHeight="1">
      <c r="A1173" s="34"/>
      <c r="B1173" s="35"/>
      <c r="C1173" s="183" t="s">
        <v>2032</v>
      </c>
      <c r="D1173" s="183" t="s">
        <v>143</v>
      </c>
      <c r="E1173" s="184" t="s">
        <v>2033</v>
      </c>
      <c r="F1173" s="185" t="s">
        <v>2034</v>
      </c>
      <c r="G1173" s="186" t="s">
        <v>166</v>
      </c>
      <c r="H1173" s="187">
        <v>265.66199999999998</v>
      </c>
      <c r="I1173" s="188"/>
      <c r="J1173" s="189">
        <f>ROUND(I1173*H1173,2)</f>
        <v>0</v>
      </c>
      <c r="K1173" s="190"/>
      <c r="L1173" s="39"/>
      <c r="M1173" s="191" t="s">
        <v>1</v>
      </c>
      <c r="N1173" s="192" t="s">
        <v>39</v>
      </c>
      <c r="O1173" s="71"/>
      <c r="P1173" s="193">
        <f>O1173*H1173</f>
        <v>0</v>
      </c>
      <c r="Q1173" s="193">
        <v>2.5999999999999998E-4</v>
      </c>
      <c r="R1173" s="193">
        <f>Q1173*H1173</f>
        <v>6.9072119999999987E-2</v>
      </c>
      <c r="S1173" s="193">
        <v>0</v>
      </c>
      <c r="T1173" s="194">
        <f>S1173*H1173</f>
        <v>0</v>
      </c>
      <c r="U1173" s="34"/>
      <c r="V1173" s="34"/>
      <c r="W1173" s="34"/>
      <c r="X1173" s="34"/>
      <c r="Y1173" s="34"/>
      <c r="Z1173" s="34"/>
      <c r="AA1173" s="34"/>
      <c r="AB1173" s="34"/>
      <c r="AC1173" s="34"/>
      <c r="AD1173" s="34"/>
      <c r="AE1173" s="34"/>
      <c r="AR1173" s="195" t="s">
        <v>262</v>
      </c>
      <c r="AT1173" s="195" t="s">
        <v>143</v>
      </c>
      <c r="AU1173" s="195" t="s">
        <v>148</v>
      </c>
      <c r="AY1173" s="17" t="s">
        <v>140</v>
      </c>
      <c r="BE1173" s="196">
        <f>IF(N1173="základní",J1173,0)</f>
        <v>0</v>
      </c>
      <c r="BF1173" s="196">
        <f>IF(N1173="snížená",J1173,0)</f>
        <v>0</v>
      </c>
      <c r="BG1173" s="196">
        <f>IF(N1173="zákl. přenesená",J1173,0)</f>
        <v>0</v>
      </c>
      <c r="BH1173" s="196">
        <f>IF(N1173="sníž. přenesená",J1173,0)</f>
        <v>0</v>
      </c>
      <c r="BI1173" s="196">
        <f>IF(N1173="nulová",J1173,0)</f>
        <v>0</v>
      </c>
      <c r="BJ1173" s="17" t="s">
        <v>148</v>
      </c>
      <c r="BK1173" s="196">
        <f>ROUND(I1173*H1173,2)</f>
        <v>0</v>
      </c>
      <c r="BL1173" s="17" t="s">
        <v>262</v>
      </c>
      <c r="BM1173" s="195" t="s">
        <v>2035</v>
      </c>
    </row>
    <row r="1174" spans="1:65" s="13" customFormat="1" ht="11.25">
      <c r="B1174" s="197"/>
      <c r="C1174" s="198"/>
      <c r="D1174" s="199" t="s">
        <v>150</v>
      </c>
      <c r="E1174" s="200" t="s">
        <v>1</v>
      </c>
      <c r="F1174" s="201" t="s">
        <v>2036</v>
      </c>
      <c r="G1174" s="198"/>
      <c r="H1174" s="200" t="s">
        <v>1</v>
      </c>
      <c r="I1174" s="202"/>
      <c r="J1174" s="198"/>
      <c r="K1174" s="198"/>
      <c r="L1174" s="203"/>
      <c r="M1174" s="204"/>
      <c r="N1174" s="205"/>
      <c r="O1174" s="205"/>
      <c r="P1174" s="205"/>
      <c r="Q1174" s="205"/>
      <c r="R1174" s="205"/>
      <c r="S1174" s="205"/>
      <c r="T1174" s="206"/>
      <c r="AT1174" s="207" t="s">
        <v>150</v>
      </c>
      <c r="AU1174" s="207" t="s">
        <v>148</v>
      </c>
      <c r="AV1174" s="13" t="s">
        <v>81</v>
      </c>
      <c r="AW1174" s="13" t="s">
        <v>31</v>
      </c>
      <c r="AX1174" s="13" t="s">
        <v>73</v>
      </c>
      <c r="AY1174" s="207" t="s">
        <v>140</v>
      </c>
    </row>
    <row r="1175" spans="1:65" s="14" customFormat="1" ht="11.25">
      <c r="B1175" s="208"/>
      <c r="C1175" s="209"/>
      <c r="D1175" s="199" t="s">
        <v>150</v>
      </c>
      <c r="E1175" s="210" t="s">
        <v>1</v>
      </c>
      <c r="F1175" s="211" t="s">
        <v>2037</v>
      </c>
      <c r="G1175" s="209"/>
      <c r="H1175" s="212">
        <v>61.22</v>
      </c>
      <c r="I1175" s="213"/>
      <c r="J1175" s="209"/>
      <c r="K1175" s="209"/>
      <c r="L1175" s="214"/>
      <c r="M1175" s="215"/>
      <c r="N1175" s="216"/>
      <c r="O1175" s="216"/>
      <c r="P1175" s="216"/>
      <c r="Q1175" s="216"/>
      <c r="R1175" s="216"/>
      <c r="S1175" s="216"/>
      <c r="T1175" s="217"/>
      <c r="AT1175" s="218" t="s">
        <v>150</v>
      </c>
      <c r="AU1175" s="218" t="s">
        <v>148</v>
      </c>
      <c r="AV1175" s="14" t="s">
        <v>148</v>
      </c>
      <c r="AW1175" s="14" t="s">
        <v>31</v>
      </c>
      <c r="AX1175" s="14" t="s">
        <v>73</v>
      </c>
      <c r="AY1175" s="218" t="s">
        <v>140</v>
      </c>
    </row>
    <row r="1176" spans="1:65" s="13" customFormat="1" ht="11.25">
      <c r="B1176" s="197"/>
      <c r="C1176" s="198"/>
      <c r="D1176" s="199" t="s">
        <v>150</v>
      </c>
      <c r="E1176" s="200" t="s">
        <v>1</v>
      </c>
      <c r="F1176" s="201" t="s">
        <v>2038</v>
      </c>
      <c r="G1176" s="198"/>
      <c r="H1176" s="200" t="s">
        <v>1</v>
      </c>
      <c r="I1176" s="202"/>
      <c r="J1176" s="198"/>
      <c r="K1176" s="198"/>
      <c r="L1176" s="203"/>
      <c r="M1176" s="204"/>
      <c r="N1176" s="205"/>
      <c r="O1176" s="205"/>
      <c r="P1176" s="205"/>
      <c r="Q1176" s="205"/>
      <c r="R1176" s="205"/>
      <c r="S1176" s="205"/>
      <c r="T1176" s="206"/>
      <c r="AT1176" s="207" t="s">
        <v>150</v>
      </c>
      <c r="AU1176" s="207" t="s">
        <v>148</v>
      </c>
      <c r="AV1176" s="13" t="s">
        <v>81</v>
      </c>
      <c r="AW1176" s="13" t="s">
        <v>31</v>
      </c>
      <c r="AX1176" s="13" t="s">
        <v>73</v>
      </c>
      <c r="AY1176" s="207" t="s">
        <v>140</v>
      </c>
    </row>
    <row r="1177" spans="1:65" s="13" customFormat="1" ht="11.25">
      <c r="B1177" s="197"/>
      <c r="C1177" s="198"/>
      <c r="D1177" s="199" t="s">
        <v>150</v>
      </c>
      <c r="E1177" s="200" t="s">
        <v>1</v>
      </c>
      <c r="F1177" s="201" t="s">
        <v>1591</v>
      </c>
      <c r="G1177" s="198"/>
      <c r="H1177" s="200" t="s">
        <v>1</v>
      </c>
      <c r="I1177" s="202"/>
      <c r="J1177" s="198"/>
      <c r="K1177" s="198"/>
      <c r="L1177" s="203"/>
      <c r="M1177" s="204"/>
      <c r="N1177" s="205"/>
      <c r="O1177" s="205"/>
      <c r="P1177" s="205"/>
      <c r="Q1177" s="205"/>
      <c r="R1177" s="205"/>
      <c r="S1177" s="205"/>
      <c r="T1177" s="206"/>
      <c r="AT1177" s="207" t="s">
        <v>150</v>
      </c>
      <c r="AU1177" s="207" t="s">
        <v>148</v>
      </c>
      <c r="AV1177" s="13" t="s">
        <v>81</v>
      </c>
      <c r="AW1177" s="13" t="s">
        <v>31</v>
      </c>
      <c r="AX1177" s="13" t="s">
        <v>73</v>
      </c>
      <c r="AY1177" s="207" t="s">
        <v>140</v>
      </c>
    </row>
    <row r="1178" spans="1:65" s="14" customFormat="1" ht="11.25">
      <c r="B1178" s="208"/>
      <c r="C1178" s="209"/>
      <c r="D1178" s="199" t="s">
        <v>150</v>
      </c>
      <c r="E1178" s="210" t="s">
        <v>1</v>
      </c>
      <c r="F1178" s="211" t="s">
        <v>2039</v>
      </c>
      <c r="G1178" s="209"/>
      <c r="H1178" s="212">
        <v>31.417799999999993</v>
      </c>
      <c r="I1178" s="213"/>
      <c r="J1178" s="209"/>
      <c r="K1178" s="209"/>
      <c r="L1178" s="214"/>
      <c r="M1178" s="215"/>
      <c r="N1178" s="216"/>
      <c r="O1178" s="216"/>
      <c r="P1178" s="216"/>
      <c r="Q1178" s="216"/>
      <c r="R1178" s="216"/>
      <c r="S1178" s="216"/>
      <c r="T1178" s="217"/>
      <c r="AT1178" s="218" t="s">
        <v>150</v>
      </c>
      <c r="AU1178" s="218" t="s">
        <v>148</v>
      </c>
      <c r="AV1178" s="14" t="s">
        <v>148</v>
      </c>
      <c r="AW1178" s="14" t="s">
        <v>31</v>
      </c>
      <c r="AX1178" s="14" t="s">
        <v>73</v>
      </c>
      <c r="AY1178" s="218" t="s">
        <v>140</v>
      </c>
    </row>
    <row r="1179" spans="1:65" s="13" customFormat="1" ht="11.25">
      <c r="B1179" s="197"/>
      <c r="C1179" s="198"/>
      <c r="D1179" s="199" t="s">
        <v>150</v>
      </c>
      <c r="E1179" s="200" t="s">
        <v>1</v>
      </c>
      <c r="F1179" s="201" t="s">
        <v>189</v>
      </c>
      <c r="G1179" s="198"/>
      <c r="H1179" s="200" t="s">
        <v>1</v>
      </c>
      <c r="I1179" s="202"/>
      <c r="J1179" s="198"/>
      <c r="K1179" s="198"/>
      <c r="L1179" s="203"/>
      <c r="M1179" s="204"/>
      <c r="N1179" s="205"/>
      <c r="O1179" s="205"/>
      <c r="P1179" s="205"/>
      <c r="Q1179" s="205"/>
      <c r="R1179" s="205"/>
      <c r="S1179" s="205"/>
      <c r="T1179" s="206"/>
      <c r="AT1179" s="207" t="s">
        <v>150</v>
      </c>
      <c r="AU1179" s="207" t="s">
        <v>148</v>
      </c>
      <c r="AV1179" s="13" t="s">
        <v>81</v>
      </c>
      <c r="AW1179" s="13" t="s">
        <v>31</v>
      </c>
      <c r="AX1179" s="13" t="s">
        <v>73</v>
      </c>
      <c r="AY1179" s="207" t="s">
        <v>140</v>
      </c>
    </row>
    <row r="1180" spans="1:65" s="14" customFormat="1" ht="11.25">
      <c r="B1180" s="208"/>
      <c r="C1180" s="209"/>
      <c r="D1180" s="199" t="s">
        <v>150</v>
      </c>
      <c r="E1180" s="210" t="s">
        <v>1</v>
      </c>
      <c r="F1180" s="211" t="s">
        <v>2040</v>
      </c>
      <c r="G1180" s="209"/>
      <c r="H1180" s="212">
        <v>20.967299999999998</v>
      </c>
      <c r="I1180" s="213"/>
      <c r="J1180" s="209"/>
      <c r="K1180" s="209"/>
      <c r="L1180" s="214"/>
      <c r="M1180" s="215"/>
      <c r="N1180" s="216"/>
      <c r="O1180" s="216"/>
      <c r="P1180" s="216"/>
      <c r="Q1180" s="216"/>
      <c r="R1180" s="216"/>
      <c r="S1180" s="216"/>
      <c r="T1180" s="217"/>
      <c r="AT1180" s="218" t="s">
        <v>150</v>
      </c>
      <c r="AU1180" s="218" t="s">
        <v>148</v>
      </c>
      <c r="AV1180" s="14" t="s">
        <v>148</v>
      </c>
      <c r="AW1180" s="14" t="s">
        <v>31</v>
      </c>
      <c r="AX1180" s="14" t="s">
        <v>73</v>
      </c>
      <c r="AY1180" s="218" t="s">
        <v>140</v>
      </c>
    </row>
    <row r="1181" spans="1:65" s="13" customFormat="1" ht="11.25">
      <c r="B1181" s="197"/>
      <c r="C1181" s="198"/>
      <c r="D1181" s="199" t="s">
        <v>150</v>
      </c>
      <c r="E1181" s="200" t="s">
        <v>1</v>
      </c>
      <c r="F1181" s="201" t="s">
        <v>195</v>
      </c>
      <c r="G1181" s="198"/>
      <c r="H1181" s="200" t="s">
        <v>1</v>
      </c>
      <c r="I1181" s="202"/>
      <c r="J1181" s="198"/>
      <c r="K1181" s="198"/>
      <c r="L1181" s="203"/>
      <c r="M1181" s="204"/>
      <c r="N1181" s="205"/>
      <c r="O1181" s="205"/>
      <c r="P1181" s="205"/>
      <c r="Q1181" s="205"/>
      <c r="R1181" s="205"/>
      <c r="S1181" s="205"/>
      <c r="T1181" s="206"/>
      <c r="AT1181" s="207" t="s">
        <v>150</v>
      </c>
      <c r="AU1181" s="207" t="s">
        <v>148</v>
      </c>
      <c r="AV1181" s="13" t="s">
        <v>81</v>
      </c>
      <c r="AW1181" s="13" t="s">
        <v>31</v>
      </c>
      <c r="AX1181" s="13" t="s">
        <v>73</v>
      </c>
      <c r="AY1181" s="207" t="s">
        <v>140</v>
      </c>
    </row>
    <row r="1182" spans="1:65" s="14" customFormat="1" ht="11.25">
      <c r="B1182" s="208"/>
      <c r="C1182" s="209"/>
      <c r="D1182" s="199" t="s">
        <v>150</v>
      </c>
      <c r="E1182" s="210" t="s">
        <v>1</v>
      </c>
      <c r="F1182" s="211" t="s">
        <v>2041</v>
      </c>
      <c r="G1182" s="209"/>
      <c r="H1182" s="212">
        <v>34.494</v>
      </c>
      <c r="I1182" s="213"/>
      <c r="J1182" s="209"/>
      <c r="K1182" s="209"/>
      <c r="L1182" s="214"/>
      <c r="M1182" s="215"/>
      <c r="N1182" s="216"/>
      <c r="O1182" s="216"/>
      <c r="P1182" s="216"/>
      <c r="Q1182" s="216"/>
      <c r="R1182" s="216"/>
      <c r="S1182" s="216"/>
      <c r="T1182" s="217"/>
      <c r="AT1182" s="218" t="s">
        <v>150</v>
      </c>
      <c r="AU1182" s="218" t="s">
        <v>148</v>
      </c>
      <c r="AV1182" s="14" t="s">
        <v>148</v>
      </c>
      <c r="AW1182" s="14" t="s">
        <v>31</v>
      </c>
      <c r="AX1182" s="14" t="s">
        <v>73</v>
      </c>
      <c r="AY1182" s="218" t="s">
        <v>140</v>
      </c>
    </row>
    <row r="1183" spans="1:65" s="13" customFormat="1" ht="11.25">
      <c r="B1183" s="197"/>
      <c r="C1183" s="198"/>
      <c r="D1183" s="199" t="s">
        <v>150</v>
      </c>
      <c r="E1183" s="200" t="s">
        <v>1</v>
      </c>
      <c r="F1183" s="201" t="s">
        <v>1052</v>
      </c>
      <c r="G1183" s="198"/>
      <c r="H1183" s="200" t="s">
        <v>1</v>
      </c>
      <c r="I1183" s="202"/>
      <c r="J1183" s="198"/>
      <c r="K1183" s="198"/>
      <c r="L1183" s="203"/>
      <c r="M1183" s="204"/>
      <c r="N1183" s="205"/>
      <c r="O1183" s="205"/>
      <c r="P1183" s="205"/>
      <c r="Q1183" s="205"/>
      <c r="R1183" s="205"/>
      <c r="S1183" s="205"/>
      <c r="T1183" s="206"/>
      <c r="AT1183" s="207" t="s">
        <v>150</v>
      </c>
      <c r="AU1183" s="207" t="s">
        <v>148</v>
      </c>
      <c r="AV1183" s="13" t="s">
        <v>81</v>
      </c>
      <c r="AW1183" s="13" t="s">
        <v>31</v>
      </c>
      <c r="AX1183" s="13" t="s">
        <v>73</v>
      </c>
      <c r="AY1183" s="207" t="s">
        <v>140</v>
      </c>
    </row>
    <row r="1184" spans="1:65" s="14" customFormat="1" ht="22.5">
      <c r="B1184" s="208"/>
      <c r="C1184" s="209"/>
      <c r="D1184" s="199" t="s">
        <v>150</v>
      </c>
      <c r="E1184" s="210" t="s">
        <v>1</v>
      </c>
      <c r="F1184" s="211" t="s">
        <v>2042</v>
      </c>
      <c r="G1184" s="209"/>
      <c r="H1184" s="212">
        <v>78.254000000000005</v>
      </c>
      <c r="I1184" s="213"/>
      <c r="J1184" s="209"/>
      <c r="K1184" s="209"/>
      <c r="L1184" s="214"/>
      <c r="M1184" s="215"/>
      <c r="N1184" s="216"/>
      <c r="O1184" s="216"/>
      <c r="P1184" s="216"/>
      <c r="Q1184" s="216"/>
      <c r="R1184" s="216"/>
      <c r="S1184" s="216"/>
      <c r="T1184" s="217"/>
      <c r="AT1184" s="218" t="s">
        <v>150</v>
      </c>
      <c r="AU1184" s="218" t="s">
        <v>148</v>
      </c>
      <c r="AV1184" s="14" t="s">
        <v>148</v>
      </c>
      <c r="AW1184" s="14" t="s">
        <v>31</v>
      </c>
      <c r="AX1184" s="14" t="s">
        <v>73</v>
      </c>
      <c r="AY1184" s="218" t="s">
        <v>140</v>
      </c>
    </row>
    <row r="1185" spans="1:65" s="13" customFormat="1" ht="11.25">
      <c r="B1185" s="197"/>
      <c r="C1185" s="198"/>
      <c r="D1185" s="199" t="s">
        <v>150</v>
      </c>
      <c r="E1185" s="200" t="s">
        <v>1</v>
      </c>
      <c r="F1185" s="201" t="s">
        <v>193</v>
      </c>
      <c r="G1185" s="198"/>
      <c r="H1185" s="200" t="s">
        <v>1</v>
      </c>
      <c r="I1185" s="202"/>
      <c r="J1185" s="198"/>
      <c r="K1185" s="198"/>
      <c r="L1185" s="203"/>
      <c r="M1185" s="204"/>
      <c r="N1185" s="205"/>
      <c r="O1185" s="205"/>
      <c r="P1185" s="205"/>
      <c r="Q1185" s="205"/>
      <c r="R1185" s="205"/>
      <c r="S1185" s="205"/>
      <c r="T1185" s="206"/>
      <c r="AT1185" s="207" t="s">
        <v>150</v>
      </c>
      <c r="AU1185" s="207" t="s">
        <v>148</v>
      </c>
      <c r="AV1185" s="13" t="s">
        <v>81</v>
      </c>
      <c r="AW1185" s="13" t="s">
        <v>31</v>
      </c>
      <c r="AX1185" s="13" t="s">
        <v>73</v>
      </c>
      <c r="AY1185" s="207" t="s">
        <v>140</v>
      </c>
    </row>
    <row r="1186" spans="1:65" s="14" customFormat="1" ht="11.25">
      <c r="B1186" s="208"/>
      <c r="C1186" s="209"/>
      <c r="D1186" s="199" t="s">
        <v>150</v>
      </c>
      <c r="E1186" s="210" t="s">
        <v>1</v>
      </c>
      <c r="F1186" s="211" t="s">
        <v>2043</v>
      </c>
      <c r="G1186" s="209"/>
      <c r="H1186" s="212">
        <v>18.331199999999999</v>
      </c>
      <c r="I1186" s="213"/>
      <c r="J1186" s="209"/>
      <c r="K1186" s="209"/>
      <c r="L1186" s="214"/>
      <c r="M1186" s="215"/>
      <c r="N1186" s="216"/>
      <c r="O1186" s="216"/>
      <c r="P1186" s="216"/>
      <c r="Q1186" s="216"/>
      <c r="R1186" s="216"/>
      <c r="S1186" s="216"/>
      <c r="T1186" s="217"/>
      <c r="AT1186" s="218" t="s">
        <v>150</v>
      </c>
      <c r="AU1186" s="218" t="s">
        <v>148</v>
      </c>
      <c r="AV1186" s="14" t="s">
        <v>148</v>
      </c>
      <c r="AW1186" s="14" t="s">
        <v>31</v>
      </c>
      <c r="AX1186" s="14" t="s">
        <v>73</v>
      </c>
      <c r="AY1186" s="218" t="s">
        <v>140</v>
      </c>
    </row>
    <row r="1187" spans="1:65" s="13" customFormat="1" ht="11.25">
      <c r="B1187" s="197"/>
      <c r="C1187" s="198"/>
      <c r="D1187" s="199" t="s">
        <v>150</v>
      </c>
      <c r="E1187" s="200" t="s">
        <v>1</v>
      </c>
      <c r="F1187" s="201" t="s">
        <v>191</v>
      </c>
      <c r="G1187" s="198"/>
      <c r="H1187" s="200" t="s">
        <v>1</v>
      </c>
      <c r="I1187" s="202"/>
      <c r="J1187" s="198"/>
      <c r="K1187" s="198"/>
      <c r="L1187" s="203"/>
      <c r="M1187" s="204"/>
      <c r="N1187" s="205"/>
      <c r="O1187" s="205"/>
      <c r="P1187" s="205"/>
      <c r="Q1187" s="205"/>
      <c r="R1187" s="205"/>
      <c r="S1187" s="205"/>
      <c r="T1187" s="206"/>
      <c r="AT1187" s="207" t="s">
        <v>150</v>
      </c>
      <c r="AU1187" s="207" t="s">
        <v>148</v>
      </c>
      <c r="AV1187" s="13" t="s">
        <v>81</v>
      </c>
      <c r="AW1187" s="13" t="s">
        <v>31</v>
      </c>
      <c r="AX1187" s="13" t="s">
        <v>73</v>
      </c>
      <c r="AY1187" s="207" t="s">
        <v>140</v>
      </c>
    </row>
    <row r="1188" spans="1:65" s="14" customFormat="1" ht="11.25">
      <c r="B1188" s="208"/>
      <c r="C1188" s="209"/>
      <c r="D1188" s="199" t="s">
        <v>150</v>
      </c>
      <c r="E1188" s="210" t="s">
        <v>1</v>
      </c>
      <c r="F1188" s="211" t="s">
        <v>2044</v>
      </c>
      <c r="G1188" s="209"/>
      <c r="H1188" s="212">
        <v>9.9330000000000016</v>
      </c>
      <c r="I1188" s="213"/>
      <c r="J1188" s="209"/>
      <c r="K1188" s="209"/>
      <c r="L1188" s="214"/>
      <c r="M1188" s="215"/>
      <c r="N1188" s="216"/>
      <c r="O1188" s="216"/>
      <c r="P1188" s="216"/>
      <c r="Q1188" s="216"/>
      <c r="R1188" s="216"/>
      <c r="S1188" s="216"/>
      <c r="T1188" s="217"/>
      <c r="AT1188" s="218" t="s">
        <v>150</v>
      </c>
      <c r="AU1188" s="218" t="s">
        <v>148</v>
      </c>
      <c r="AV1188" s="14" t="s">
        <v>148</v>
      </c>
      <c r="AW1188" s="14" t="s">
        <v>31</v>
      </c>
      <c r="AX1188" s="14" t="s">
        <v>73</v>
      </c>
      <c r="AY1188" s="218" t="s">
        <v>140</v>
      </c>
    </row>
    <row r="1189" spans="1:65" s="13" customFormat="1" ht="11.25">
      <c r="B1189" s="197"/>
      <c r="C1189" s="198"/>
      <c r="D1189" s="199" t="s">
        <v>150</v>
      </c>
      <c r="E1189" s="200" t="s">
        <v>1</v>
      </c>
      <c r="F1189" s="201" t="s">
        <v>199</v>
      </c>
      <c r="G1189" s="198"/>
      <c r="H1189" s="200" t="s">
        <v>1</v>
      </c>
      <c r="I1189" s="202"/>
      <c r="J1189" s="198"/>
      <c r="K1189" s="198"/>
      <c r="L1189" s="203"/>
      <c r="M1189" s="204"/>
      <c r="N1189" s="205"/>
      <c r="O1189" s="205"/>
      <c r="P1189" s="205"/>
      <c r="Q1189" s="205"/>
      <c r="R1189" s="205"/>
      <c r="S1189" s="205"/>
      <c r="T1189" s="206"/>
      <c r="AT1189" s="207" t="s">
        <v>150</v>
      </c>
      <c r="AU1189" s="207" t="s">
        <v>148</v>
      </c>
      <c r="AV1189" s="13" t="s">
        <v>81</v>
      </c>
      <c r="AW1189" s="13" t="s">
        <v>31</v>
      </c>
      <c r="AX1189" s="13" t="s">
        <v>73</v>
      </c>
      <c r="AY1189" s="207" t="s">
        <v>140</v>
      </c>
    </row>
    <row r="1190" spans="1:65" s="14" customFormat="1" ht="11.25">
      <c r="B1190" s="208"/>
      <c r="C1190" s="209"/>
      <c r="D1190" s="199" t="s">
        <v>150</v>
      </c>
      <c r="E1190" s="210" t="s">
        <v>1</v>
      </c>
      <c r="F1190" s="211" t="s">
        <v>237</v>
      </c>
      <c r="G1190" s="209"/>
      <c r="H1190" s="212">
        <v>8.3369999999999997</v>
      </c>
      <c r="I1190" s="213"/>
      <c r="J1190" s="209"/>
      <c r="K1190" s="209"/>
      <c r="L1190" s="214"/>
      <c r="M1190" s="215"/>
      <c r="N1190" s="216"/>
      <c r="O1190" s="216"/>
      <c r="P1190" s="216"/>
      <c r="Q1190" s="216"/>
      <c r="R1190" s="216"/>
      <c r="S1190" s="216"/>
      <c r="T1190" s="217"/>
      <c r="AT1190" s="218" t="s">
        <v>150</v>
      </c>
      <c r="AU1190" s="218" t="s">
        <v>148</v>
      </c>
      <c r="AV1190" s="14" t="s">
        <v>148</v>
      </c>
      <c r="AW1190" s="14" t="s">
        <v>31</v>
      </c>
      <c r="AX1190" s="14" t="s">
        <v>73</v>
      </c>
      <c r="AY1190" s="218" t="s">
        <v>140</v>
      </c>
    </row>
    <row r="1191" spans="1:65" s="13" customFormat="1" ht="11.25">
      <c r="B1191" s="197"/>
      <c r="C1191" s="198"/>
      <c r="D1191" s="199" t="s">
        <v>150</v>
      </c>
      <c r="E1191" s="200" t="s">
        <v>1</v>
      </c>
      <c r="F1191" s="201" t="s">
        <v>2045</v>
      </c>
      <c r="G1191" s="198"/>
      <c r="H1191" s="200" t="s">
        <v>1</v>
      </c>
      <c r="I1191" s="202"/>
      <c r="J1191" s="198"/>
      <c r="K1191" s="198"/>
      <c r="L1191" s="203"/>
      <c r="M1191" s="204"/>
      <c r="N1191" s="205"/>
      <c r="O1191" s="205"/>
      <c r="P1191" s="205"/>
      <c r="Q1191" s="205"/>
      <c r="R1191" s="205"/>
      <c r="S1191" s="205"/>
      <c r="T1191" s="206"/>
      <c r="AT1191" s="207" t="s">
        <v>150</v>
      </c>
      <c r="AU1191" s="207" t="s">
        <v>148</v>
      </c>
      <c r="AV1191" s="13" t="s">
        <v>81</v>
      </c>
      <c r="AW1191" s="13" t="s">
        <v>31</v>
      </c>
      <c r="AX1191" s="13" t="s">
        <v>73</v>
      </c>
      <c r="AY1191" s="207" t="s">
        <v>140</v>
      </c>
    </row>
    <row r="1192" spans="1:65" s="14" customFormat="1" ht="11.25">
      <c r="B1192" s="208"/>
      <c r="C1192" s="209"/>
      <c r="D1192" s="199" t="s">
        <v>150</v>
      </c>
      <c r="E1192" s="210" t="s">
        <v>1</v>
      </c>
      <c r="F1192" s="211" t="s">
        <v>239</v>
      </c>
      <c r="G1192" s="209"/>
      <c r="H1192" s="212">
        <v>-17.292000000000002</v>
      </c>
      <c r="I1192" s="213"/>
      <c r="J1192" s="209"/>
      <c r="K1192" s="209"/>
      <c r="L1192" s="214"/>
      <c r="M1192" s="215"/>
      <c r="N1192" s="216"/>
      <c r="O1192" s="216"/>
      <c r="P1192" s="216"/>
      <c r="Q1192" s="216"/>
      <c r="R1192" s="216"/>
      <c r="S1192" s="216"/>
      <c r="T1192" s="217"/>
      <c r="AT1192" s="218" t="s">
        <v>150</v>
      </c>
      <c r="AU1192" s="218" t="s">
        <v>148</v>
      </c>
      <c r="AV1192" s="14" t="s">
        <v>148</v>
      </c>
      <c r="AW1192" s="14" t="s">
        <v>31</v>
      </c>
      <c r="AX1192" s="14" t="s">
        <v>73</v>
      </c>
      <c r="AY1192" s="218" t="s">
        <v>140</v>
      </c>
    </row>
    <row r="1193" spans="1:65" s="13" customFormat="1" ht="11.25">
      <c r="B1193" s="197"/>
      <c r="C1193" s="198"/>
      <c r="D1193" s="199" t="s">
        <v>150</v>
      </c>
      <c r="E1193" s="200" t="s">
        <v>1</v>
      </c>
      <c r="F1193" s="201" t="s">
        <v>2046</v>
      </c>
      <c r="G1193" s="198"/>
      <c r="H1193" s="200" t="s">
        <v>1</v>
      </c>
      <c r="I1193" s="202"/>
      <c r="J1193" s="198"/>
      <c r="K1193" s="198"/>
      <c r="L1193" s="203"/>
      <c r="M1193" s="204"/>
      <c r="N1193" s="205"/>
      <c r="O1193" s="205"/>
      <c r="P1193" s="205"/>
      <c r="Q1193" s="205"/>
      <c r="R1193" s="205"/>
      <c r="S1193" s="205"/>
      <c r="T1193" s="206"/>
      <c r="AT1193" s="207" t="s">
        <v>150</v>
      </c>
      <c r="AU1193" s="207" t="s">
        <v>148</v>
      </c>
      <c r="AV1193" s="13" t="s">
        <v>81</v>
      </c>
      <c r="AW1193" s="13" t="s">
        <v>31</v>
      </c>
      <c r="AX1193" s="13" t="s">
        <v>73</v>
      </c>
      <c r="AY1193" s="207" t="s">
        <v>140</v>
      </c>
    </row>
    <row r="1194" spans="1:65" s="14" customFormat="1" ht="11.25">
      <c r="B1194" s="208"/>
      <c r="C1194" s="209"/>
      <c r="D1194" s="199" t="s">
        <v>150</v>
      </c>
      <c r="E1194" s="210" t="s">
        <v>1</v>
      </c>
      <c r="F1194" s="211" t="s">
        <v>287</v>
      </c>
      <c r="G1194" s="209"/>
      <c r="H1194" s="212">
        <v>20</v>
      </c>
      <c r="I1194" s="213"/>
      <c r="J1194" s="209"/>
      <c r="K1194" s="209"/>
      <c r="L1194" s="214"/>
      <c r="M1194" s="215"/>
      <c r="N1194" s="216"/>
      <c r="O1194" s="216"/>
      <c r="P1194" s="216"/>
      <c r="Q1194" s="216"/>
      <c r="R1194" s="216"/>
      <c r="S1194" s="216"/>
      <c r="T1194" s="217"/>
      <c r="AT1194" s="218" t="s">
        <v>150</v>
      </c>
      <c r="AU1194" s="218" t="s">
        <v>148</v>
      </c>
      <c r="AV1194" s="14" t="s">
        <v>148</v>
      </c>
      <c r="AW1194" s="14" t="s">
        <v>31</v>
      </c>
      <c r="AX1194" s="14" t="s">
        <v>73</v>
      </c>
      <c r="AY1194" s="218" t="s">
        <v>140</v>
      </c>
    </row>
    <row r="1195" spans="1:65" s="15" customFormat="1" ht="11.25">
      <c r="B1195" s="230"/>
      <c r="C1195" s="231"/>
      <c r="D1195" s="199" t="s">
        <v>150</v>
      </c>
      <c r="E1195" s="232" t="s">
        <v>1</v>
      </c>
      <c r="F1195" s="233" t="s">
        <v>201</v>
      </c>
      <c r="G1195" s="231"/>
      <c r="H1195" s="234">
        <v>265.66229999999996</v>
      </c>
      <c r="I1195" s="235"/>
      <c r="J1195" s="231"/>
      <c r="K1195" s="231"/>
      <c r="L1195" s="236"/>
      <c r="M1195" s="237"/>
      <c r="N1195" s="238"/>
      <c r="O1195" s="238"/>
      <c r="P1195" s="238"/>
      <c r="Q1195" s="238"/>
      <c r="R1195" s="238"/>
      <c r="S1195" s="238"/>
      <c r="T1195" s="239"/>
      <c r="AT1195" s="240" t="s">
        <v>150</v>
      </c>
      <c r="AU1195" s="240" t="s">
        <v>148</v>
      </c>
      <c r="AV1195" s="15" t="s">
        <v>147</v>
      </c>
      <c r="AW1195" s="15" t="s">
        <v>31</v>
      </c>
      <c r="AX1195" s="15" t="s">
        <v>81</v>
      </c>
      <c r="AY1195" s="240" t="s">
        <v>140</v>
      </c>
    </row>
    <row r="1196" spans="1:65" s="2" customFormat="1" ht="24.2" customHeight="1">
      <c r="A1196" s="34"/>
      <c r="B1196" s="35"/>
      <c r="C1196" s="183" t="s">
        <v>2047</v>
      </c>
      <c r="D1196" s="183" t="s">
        <v>143</v>
      </c>
      <c r="E1196" s="184" t="s">
        <v>2048</v>
      </c>
      <c r="F1196" s="185" t="s">
        <v>2049</v>
      </c>
      <c r="G1196" s="186" t="s">
        <v>166</v>
      </c>
      <c r="H1196" s="187">
        <v>13.343</v>
      </c>
      <c r="I1196" s="188"/>
      <c r="J1196" s="189">
        <f>ROUND(I1196*H1196,2)</f>
        <v>0</v>
      </c>
      <c r="K1196" s="190"/>
      <c r="L1196" s="39"/>
      <c r="M1196" s="191" t="s">
        <v>1</v>
      </c>
      <c r="N1196" s="192" t="s">
        <v>39</v>
      </c>
      <c r="O1196" s="71"/>
      <c r="P1196" s="193">
        <f>O1196*H1196</f>
        <v>0</v>
      </c>
      <c r="Q1196" s="193">
        <v>0</v>
      </c>
      <c r="R1196" s="193">
        <f>Q1196*H1196</f>
        <v>0</v>
      </c>
      <c r="S1196" s="193">
        <v>0</v>
      </c>
      <c r="T1196" s="194">
        <f>S1196*H1196</f>
        <v>0</v>
      </c>
      <c r="U1196" s="34"/>
      <c r="V1196" s="34"/>
      <c r="W1196" s="34"/>
      <c r="X1196" s="34"/>
      <c r="Y1196" s="34"/>
      <c r="Z1196" s="34"/>
      <c r="AA1196" s="34"/>
      <c r="AB1196" s="34"/>
      <c r="AC1196" s="34"/>
      <c r="AD1196" s="34"/>
      <c r="AE1196" s="34"/>
      <c r="AR1196" s="195" t="s">
        <v>262</v>
      </c>
      <c r="AT1196" s="195" t="s">
        <v>143</v>
      </c>
      <c r="AU1196" s="195" t="s">
        <v>148</v>
      </c>
      <c r="AY1196" s="17" t="s">
        <v>140</v>
      </c>
      <c r="BE1196" s="196">
        <f>IF(N1196="základní",J1196,0)</f>
        <v>0</v>
      </c>
      <c r="BF1196" s="196">
        <f>IF(N1196="snížená",J1196,0)</f>
        <v>0</v>
      </c>
      <c r="BG1196" s="196">
        <f>IF(N1196="zákl. přenesená",J1196,0)</f>
        <v>0</v>
      </c>
      <c r="BH1196" s="196">
        <f>IF(N1196="sníž. přenesená",J1196,0)</f>
        <v>0</v>
      </c>
      <c r="BI1196" s="196">
        <f>IF(N1196="nulová",J1196,0)</f>
        <v>0</v>
      </c>
      <c r="BJ1196" s="17" t="s">
        <v>148</v>
      </c>
      <c r="BK1196" s="196">
        <f>ROUND(I1196*H1196,2)</f>
        <v>0</v>
      </c>
      <c r="BL1196" s="17" t="s">
        <v>262</v>
      </c>
      <c r="BM1196" s="195" t="s">
        <v>2050</v>
      </c>
    </row>
    <row r="1197" spans="1:65" s="13" customFormat="1" ht="11.25">
      <c r="B1197" s="197"/>
      <c r="C1197" s="198"/>
      <c r="D1197" s="199" t="s">
        <v>150</v>
      </c>
      <c r="E1197" s="200" t="s">
        <v>1</v>
      </c>
      <c r="F1197" s="201" t="s">
        <v>2036</v>
      </c>
      <c r="G1197" s="198"/>
      <c r="H1197" s="200" t="s">
        <v>1</v>
      </c>
      <c r="I1197" s="202"/>
      <c r="J1197" s="198"/>
      <c r="K1197" s="198"/>
      <c r="L1197" s="203"/>
      <c r="M1197" s="204"/>
      <c r="N1197" s="205"/>
      <c r="O1197" s="205"/>
      <c r="P1197" s="205"/>
      <c r="Q1197" s="205"/>
      <c r="R1197" s="205"/>
      <c r="S1197" s="205"/>
      <c r="T1197" s="206"/>
      <c r="AT1197" s="207" t="s">
        <v>150</v>
      </c>
      <c r="AU1197" s="207" t="s">
        <v>148</v>
      </c>
      <c r="AV1197" s="13" t="s">
        <v>81</v>
      </c>
      <c r="AW1197" s="13" t="s">
        <v>31</v>
      </c>
      <c r="AX1197" s="13" t="s">
        <v>73</v>
      </c>
      <c r="AY1197" s="207" t="s">
        <v>140</v>
      </c>
    </row>
    <row r="1198" spans="1:65" s="13" customFormat="1" ht="11.25">
      <c r="B1198" s="197"/>
      <c r="C1198" s="198"/>
      <c r="D1198" s="199" t="s">
        <v>150</v>
      </c>
      <c r="E1198" s="200" t="s">
        <v>1</v>
      </c>
      <c r="F1198" s="201" t="s">
        <v>1357</v>
      </c>
      <c r="G1198" s="198"/>
      <c r="H1198" s="200" t="s">
        <v>1</v>
      </c>
      <c r="I1198" s="202"/>
      <c r="J1198" s="198"/>
      <c r="K1198" s="198"/>
      <c r="L1198" s="203"/>
      <c r="M1198" s="204"/>
      <c r="N1198" s="205"/>
      <c r="O1198" s="205"/>
      <c r="P1198" s="205"/>
      <c r="Q1198" s="205"/>
      <c r="R1198" s="205"/>
      <c r="S1198" s="205"/>
      <c r="T1198" s="206"/>
      <c r="AT1198" s="207" t="s">
        <v>150</v>
      </c>
      <c r="AU1198" s="207" t="s">
        <v>148</v>
      </c>
      <c r="AV1198" s="13" t="s">
        <v>81</v>
      </c>
      <c r="AW1198" s="13" t="s">
        <v>31</v>
      </c>
      <c r="AX1198" s="13" t="s">
        <v>73</v>
      </c>
      <c r="AY1198" s="207" t="s">
        <v>140</v>
      </c>
    </row>
    <row r="1199" spans="1:65" s="14" customFormat="1" ht="11.25">
      <c r="B1199" s="208"/>
      <c r="C1199" s="209"/>
      <c r="D1199" s="199" t="s">
        <v>150</v>
      </c>
      <c r="E1199" s="210" t="s">
        <v>1</v>
      </c>
      <c r="F1199" s="211" t="s">
        <v>2051</v>
      </c>
      <c r="G1199" s="209"/>
      <c r="H1199" s="212">
        <v>3.53</v>
      </c>
      <c r="I1199" s="213"/>
      <c r="J1199" s="209"/>
      <c r="K1199" s="209"/>
      <c r="L1199" s="214"/>
      <c r="M1199" s="215"/>
      <c r="N1199" s="216"/>
      <c r="O1199" s="216"/>
      <c r="P1199" s="216"/>
      <c r="Q1199" s="216"/>
      <c r="R1199" s="216"/>
      <c r="S1199" s="216"/>
      <c r="T1199" s="217"/>
      <c r="AT1199" s="218" t="s">
        <v>150</v>
      </c>
      <c r="AU1199" s="218" t="s">
        <v>148</v>
      </c>
      <c r="AV1199" s="14" t="s">
        <v>148</v>
      </c>
      <c r="AW1199" s="14" t="s">
        <v>31</v>
      </c>
      <c r="AX1199" s="14" t="s">
        <v>73</v>
      </c>
      <c r="AY1199" s="218" t="s">
        <v>140</v>
      </c>
    </row>
    <row r="1200" spans="1:65" s="13" customFormat="1" ht="11.25">
      <c r="B1200" s="197"/>
      <c r="C1200" s="198"/>
      <c r="D1200" s="199" t="s">
        <v>150</v>
      </c>
      <c r="E1200" s="200" t="s">
        <v>1</v>
      </c>
      <c r="F1200" s="201" t="s">
        <v>2038</v>
      </c>
      <c r="G1200" s="198"/>
      <c r="H1200" s="200" t="s">
        <v>1</v>
      </c>
      <c r="I1200" s="202"/>
      <c r="J1200" s="198"/>
      <c r="K1200" s="198"/>
      <c r="L1200" s="203"/>
      <c r="M1200" s="204"/>
      <c r="N1200" s="205"/>
      <c r="O1200" s="205"/>
      <c r="P1200" s="205"/>
      <c r="Q1200" s="205"/>
      <c r="R1200" s="205"/>
      <c r="S1200" s="205"/>
      <c r="T1200" s="206"/>
      <c r="AT1200" s="207" t="s">
        <v>150</v>
      </c>
      <c r="AU1200" s="207" t="s">
        <v>148</v>
      </c>
      <c r="AV1200" s="13" t="s">
        <v>81</v>
      </c>
      <c r="AW1200" s="13" t="s">
        <v>31</v>
      </c>
      <c r="AX1200" s="13" t="s">
        <v>73</v>
      </c>
      <c r="AY1200" s="207" t="s">
        <v>140</v>
      </c>
    </row>
    <row r="1201" spans="1:65" s="13" customFormat="1" ht="11.25">
      <c r="B1201" s="197"/>
      <c r="C1201" s="198"/>
      <c r="D1201" s="199" t="s">
        <v>150</v>
      </c>
      <c r="E1201" s="200" t="s">
        <v>1</v>
      </c>
      <c r="F1201" s="201" t="s">
        <v>193</v>
      </c>
      <c r="G1201" s="198"/>
      <c r="H1201" s="200" t="s">
        <v>1</v>
      </c>
      <c r="I1201" s="202"/>
      <c r="J1201" s="198"/>
      <c r="K1201" s="198"/>
      <c r="L1201" s="203"/>
      <c r="M1201" s="204"/>
      <c r="N1201" s="205"/>
      <c r="O1201" s="205"/>
      <c r="P1201" s="205"/>
      <c r="Q1201" s="205"/>
      <c r="R1201" s="205"/>
      <c r="S1201" s="205"/>
      <c r="T1201" s="206"/>
      <c r="AT1201" s="207" t="s">
        <v>150</v>
      </c>
      <c r="AU1201" s="207" t="s">
        <v>148</v>
      </c>
      <c r="AV1201" s="13" t="s">
        <v>81</v>
      </c>
      <c r="AW1201" s="13" t="s">
        <v>31</v>
      </c>
      <c r="AX1201" s="13" t="s">
        <v>73</v>
      </c>
      <c r="AY1201" s="207" t="s">
        <v>140</v>
      </c>
    </row>
    <row r="1202" spans="1:65" s="14" customFormat="1" ht="11.25">
      <c r="B1202" s="208"/>
      <c r="C1202" s="209"/>
      <c r="D1202" s="199" t="s">
        <v>150</v>
      </c>
      <c r="E1202" s="210" t="s">
        <v>1</v>
      </c>
      <c r="F1202" s="211" t="s">
        <v>2052</v>
      </c>
      <c r="G1202" s="209"/>
      <c r="H1202" s="212">
        <v>17.172000000000001</v>
      </c>
      <c r="I1202" s="213"/>
      <c r="J1202" s="209"/>
      <c r="K1202" s="209"/>
      <c r="L1202" s="214"/>
      <c r="M1202" s="215"/>
      <c r="N1202" s="216"/>
      <c r="O1202" s="216"/>
      <c r="P1202" s="216"/>
      <c r="Q1202" s="216"/>
      <c r="R1202" s="216"/>
      <c r="S1202" s="216"/>
      <c r="T1202" s="217"/>
      <c r="AT1202" s="218" t="s">
        <v>150</v>
      </c>
      <c r="AU1202" s="218" t="s">
        <v>148</v>
      </c>
      <c r="AV1202" s="14" t="s">
        <v>148</v>
      </c>
      <c r="AW1202" s="14" t="s">
        <v>31</v>
      </c>
      <c r="AX1202" s="14" t="s">
        <v>73</v>
      </c>
      <c r="AY1202" s="218" t="s">
        <v>140</v>
      </c>
    </row>
    <row r="1203" spans="1:65" s="13" customFormat="1" ht="11.25">
      <c r="B1203" s="197"/>
      <c r="C1203" s="198"/>
      <c r="D1203" s="199" t="s">
        <v>150</v>
      </c>
      <c r="E1203" s="200" t="s">
        <v>1</v>
      </c>
      <c r="F1203" s="201" t="s">
        <v>191</v>
      </c>
      <c r="G1203" s="198"/>
      <c r="H1203" s="200" t="s">
        <v>1</v>
      </c>
      <c r="I1203" s="202"/>
      <c r="J1203" s="198"/>
      <c r="K1203" s="198"/>
      <c r="L1203" s="203"/>
      <c r="M1203" s="204"/>
      <c r="N1203" s="205"/>
      <c r="O1203" s="205"/>
      <c r="P1203" s="205"/>
      <c r="Q1203" s="205"/>
      <c r="R1203" s="205"/>
      <c r="S1203" s="205"/>
      <c r="T1203" s="206"/>
      <c r="AT1203" s="207" t="s">
        <v>150</v>
      </c>
      <c r="AU1203" s="207" t="s">
        <v>148</v>
      </c>
      <c r="AV1203" s="13" t="s">
        <v>81</v>
      </c>
      <c r="AW1203" s="13" t="s">
        <v>31</v>
      </c>
      <c r="AX1203" s="13" t="s">
        <v>73</v>
      </c>
      <c r="AY1203" s="207" t="s">
        <v>140</v>
      </c>
    </row>
    <row r="1204" spans="1:65" s="14" customFormat="1" ht="11.25">
      <c r="B1204" s="208"/>
      <c r="C1204" s="209"/>
      <c r="D1204" s="199" t="s">
        <v>150</v>
      </c>
      <c r="E1204" s="210" t="s">
        <v>1</v>
      </c>
      <c r="F1204" s="211" t="s">
        <v>2044</v>
      </c>
      <c r="G1204" s="209"/>
      <c r="H1204" s="212">
        <v>9.9330000000000016</v>
      </c>
      <c r="I1204" s="213"/>
      <c r="J1204" s="209"/>
      <c r="K1204" s="209"/>
      <c r="L1204" s="214"/>
      <c r="M1204" s="215"/>
      <c r="N1204" s="216"/>
      <c r="O1204" s="216"/>
      <c r="P1204" s="216"/>
      <c r="Q1204" s="216"/>
      <c r="R1204" s="216"/>
      <c r="S1204" s="216"/>
      <c r="T1204" s="217"/>
      <c r="AT1204" s="218" t="s">
        <v>150</v>
      </c>
      <c r="AU1204" s="218" t="s">
        <v>148</v>
      </c>
      <c r="AV1204" s="14" t="s">
        <v>148</v>
      </c>
      <c r="AW1204" s="14" t="s">
        <v>31</v>
      </c>
      <c r="AX1204" s="14" t="s">
        <v>73</v>
      </c>
      <c r="AY1204" s="218" t="s">
        <v>140</v>
      </c>
    </row>
    <row r="1205" spans="1:65" s="13" customFormat="1" ht="11.25">
      <c r="B1205" s="197"/>
      <c r="C1205" s="198"/>
      <c r="D1205" s="199" t="s">
        <v>150</v>
      </c>
      <c r="E1205" s="200" t="s">
        <v>1</v>
      </c>
      <c r="F1205" s="201" t="s">
        <v>2045</v>
      </c>
      <c r="G1205" s="198"/>
      <c r="H1205" s="200" t="s">
        <v>1</v>
      </c>
      <c r="I1205" s="202"/>
      <c r="J1205" s="198"/>
      <c r="K1205" s="198"/>
      <c r="L1205" s="203"/>
      <c r="M1205" s="204"/>
      <c r="N1205" s="205"/>
      <c r="O1205" s="205"/>
      <c r="P1205" s="205"/>
      <c r="Q1205" s="205"/>
      <c r="R1205" s="205"/>
      <c r="S1205" s="205"/>
      <c r="T1205" s="206"/>
      <c r="AT1205" s="207" t="s">
        <v>150</v>
      </c>
      <c r="AU1205" s="207" t="s">
        <v>148</v>
      </c>
      <c r="AV1205" s="13" t="s">
        <v>81</v>
      </c>
      <c r="AW1205" s="13" t="s">
        <v>31</v>
      </c>
      <c r="AX1205" s="13" t="s">
        <v>73</v>
      </c>
      <c r="AY1205" s="207" t="s">
        <v>140</v>
      </c>
    </row>
    <row r="1206" spans="1:65" s="14" customFormat="1" ht="11.25">
      <c r="B1206" s="208"/>
      <c r="C1206" s="209"/>
      <c r="D1206" s="199" t="s">
        <v>150</v>
      </c>
      <c r="E1206" s="210" t="s">
        <v>1</v>
      </c>
      <c r="F1206" s="211" t="s">
        <v>239</v>
      </c>
      <c r="G1206" s="209"/>
      <c r="H1206" s="212">
        <v>-17.292000000000002</v>
      </c>
      <c r="I1206" s="213"/>
      <c r="J1206" s="209"/>
      <c r="K1206" s="209"/>
      <c r="L1206" s="214"/>
      <c r="M1206" s="215"/>
      <c r="N1206" s="216"/>
      <c r="O1206" s="216"/>
      <c r="P1206" s="216"/>
      <c r="Q1206" s="216"/>
      <c r="R1206" s="216"/>
      <c r="S1206" s="216"/>
      <c r="T1206" s="217"/>
      <c r="AT1206" s="218" t="s">
        <v>150</v>
      </c>
      <c r="AU1206" s="218" t="s">
        <v>148</v>
      </c>
      <c r="AV1206" s="14" t="s">
        <v>148</v>
      </c>
      <c r="AW1206" s="14" t="s">
        <v>31</v>
      </c>
      <c r="AX1206" s="14" t="s">
        <v>73</v>
      </c>
      <c r="AY1206" s="218" t="s">
        <v>140</v>
      </c>
    </row>
    <row r="1207" spans="1:65" s="15" customFormat="1" ht="11.25">
      <c r="B1207" s="230"/>
      <c r="C1207" s="231"/>
      <c r="D1207" s="199" t="s">
        <v>150</v>
      </c>
      <c r="E1207" s="232" t="s">
        <v>1</v>
      </c>
      <c r="F1207" s="233" t="s">
        <v>201</v>
      </c>
      <c r="G1207" s="231"/>
      <c r="H1207" s="234">
        <v>13.343000000000004</v>
      </c>
      <c r="I1207" s="235"/>
      <c r="J1207" s="231"/>
      <c r="K1207" s="231"/>
      <c r="L1207" s="236"/>
      <c r="M1207" s="237"/>
      <c r="N1207" s="238"/>
      <c r="O1207" s="238"/>
      <c r="P1207" s="238"/>
      <c r="Q1207" s="238"/>
      <c r="R1207" s="238"/>
      <c r="S1207" s="238"/>
      <c r="T1207" s="239"/>
      <c r="AT1207" s="240" t="s">
        <v>150</v>
      </c>
      <c r="AU1207" s="240" t="s">
        <v>148</v>
      </c>
      <c r="AV1207" s="15" t="s">
        <v>147</v>
      </c>
      <c r="AW1207" s="15" t="s">
        <v>31</v>
      </c>
      <c r="AX1207" s="15" t="s">
        <v>81</v>
      </c>
      <c r="AY1207" s="240" t="s">
        <v>140</v>
      </c>
    </row>
    <row r="1208" spans="1:65" s="12" customFormat="1" ht="25.9" customHeight="1">
      <c r="B1208" s="167"/>
      <c r="C1208" s="168"/>
      <c r="D1208" s="169" t="s">
        <v>72</v>
      </c>
      <c r="E1208" s="170" t="s">
        <v>158</v>
      </c>
      <c r="F1208" s="170" t="s">
        <v>2053</v>
      </c>
      <c r="G1208" s="168"/>
      <c r="H1208" s="168"/>
      <c r="I1208" s="171"/>
      <c r="J1208" s="172">
        <f>BK1208</f>
        <v>0</v>
      </c>
      <c r="K1208" s="168"/>
      <c r="L1208" s="173"/>
      <c r="M1208" s="174"/>
      <c r="N1208" s="175"/>
      <c r="O1208" s="175"/>
      <c r="P1208" s="176">
        <f>P1209</f>
        <v>0</v>
      </c>
      <c r="Q1208" s="175"/>
      <c r="R1208" s="176">
        <f>R1209</f>
        <v>0</v>
      </c>
      <c r="S1208" s="175"/>
      <c r="T1208" s="177">
        <f>T1209</f>
        <v>0</v>
      </c>
      <c r="AR1208" s="178" t="s">
        <v>141</v>
      </c>
      <c r="AT1208" s="179" t="s">
        <v>72</v>
      </c>
      <c r="AU1208" s="179" t="s">
        <v>73</v>
      </c>
      <c r="AY1208" s="178" t="s">
        <v>140</v>
      </c>
      <c r="BK1208" s="180">
        <f>BK1209</f>
        <v>0</v>
      </c>
    </row>
    <row r="1209" spans="1:65" s="12" customFormat="1" ht="22.9" customHeight="1">
      <c r="B1209" s="167"/>
      <c r="C1209" s="168"/>
      <c r="D1209" s="169" t="s">
        <v>72</v>
      </c>
      <c r="E1209" s="181" t="s">
        <v>2054</v>
      </c>
      <c r="F1209" s="181" t="s">
        <v>2055</v>
      </c>
      <c r="G1209" s="168"/>
      <c r="H1209" s="168"/>
      <c r="I1209" s="171"/>
      <c r="J1209" s="182">
        <f>BK1209</f>
        <v>0</v>
      </c>
      <c r="K1209" s="168"/>
      <c r="L1209" s="173"/>
      <c r="M1209" s="174"/>
      <c r="N1209" s="175"/>
      <c r="O1209" s="175"/>
      <c r="P1209" s="176">
        <f>SUM(P1210:P1212)</f>
        <v>0</v>
      </c>
      <c r="Q1209" s="175"/>
      <c r="R1209" s="176">
        <f>SUM(R1210:R1212)</f>
        <v>0</v>
      </c>
      <c r="S1209" s="175"/>
      <c r="T1209" s="177">
        <f>SUM(T1210:T1212)</f>
        <v>0</v>
      </c>
      <c r="AR1209" s="178" t="s">
        <v>141</v>
      </c>
      <c r="AT1209" s="179" t="s">
        <v>72</v>
      </c>
      <c r="AU1209" s="179" t="s">
        <v>81</v>
      </c>
      <c r="AY1209" s="178" t="s">
        <v>140</v>
      </c>
      <c r="BK1209" s="180">
        <f>SUM(BK1210:BK1212)</f>
        <v>0</v>
      </c>
    </row>
    <row r="1210" spans="1:65" s="2" customFormat="1" ht="21.75" customHeight="1">
      <c r="A1210" s="34"/>
      <c r="B1210" s="35"/>
      <c r="C1210" s="183" t="s">
        <v>2056</v>
      </c>
      <c r="D1210" s="183" t="s">
        <v>143</v>
      </c>
      <c r="E1210" s="184" t="s">
        <v>2057</v>
      </c>
      <c r="F1210" s="185" t="s">
        <v>2058</v>
      </c>
      <c r="G1210" s="186" t="s">
        <v>279</v>
      </c>
      <c r="H1210" s="187">
        <v>2</v>
      </c>
      <c r="I1210" s="188"/>
      <c r="J1210" s="189">
        <f>ROUND(I1210*H1210,2)</f>
        <v>0</v>
      </c>
      <c r="K1210" s="190"/>
      <c r="L1210" s="39"/>
      <c r="M1210" s="191" t="s">
        <v>1</v>
      </c>
      <c r="N1210" s="192" t="s">
        <v>39</v>
      </c>
      <c r="O1210" s="71"/>
      <c r="P1210" s="193">
        <f>O1210*H1210</f>
        <v>0</v>
      </c>
      <c r="Q1210" s="193">
        <v>0</v>
      </c>
      <c r="R1210" s="193">
        <f>Q1210*H1210</f>
        <v>0</v>
      </c>
      <c r="S1210" s="193">
        <v>0</v>
      </c>
      <c r="T1210" s="194">
        <f>S1210*H1210</f>
        <v>0</v>
      </c>
      <c r="U1210" s="34"/>
      <c r="V1210" s="34"/>
      <c r="W1210" s="34"/>
      <c r="X1210" s="34"/>
      <c r="Y1210" s="34"/>
      <c r="Z1210" s="34"/>
      <c r="AA1210" s="34"/>
      <c r="AB1210" s="34"/>
      <c r="AC1210" s="34"/>
      <c r="AD1210" s="34"/>
      <c r="AE1210" s="34"/>
      <c r="AR1210" s="195" t="s">
        <v>516</v>
      </c>
      <c r="AT1210" s="195" t="s">
        <v>143</v>
      </c>
      <c r="AU1210" s="195" t="s">
        <v>148</v>
      </c>
      <c r="AY1210" s="17" t="s">
        <v>140</v>
      </c>
      <c r="BE1210" s="196">
        <f>IF(N1210="základní",J1210,0)</f>
        <v>0</v>
      </c>
      <c r="BF1210" s="196">
        <f>IF(N1210="snížená",J1210,0)</f>
        <v>0</v>
      </c>
      <c r="BG1210" s="196">
        <f>IF(N1210="zákl. přenesená",J1210,0)</f>
        <v>0</v>
      </c>
      <c r="BH1210" s="196">
        <f>IF(N1210="sníž. přenesená",J1210,0)</f>
        <v>0</v>
      </c>
      <c r="BI1210" s="196">
        <f>IF(N1210="nulová",J1210,0)</f>
        <v>0</v>
      </c>
      <c r="BJ1210" s="17" t="s">
        <v>148</v>
      </c>
      <c r="BK1210" s="196">
        <f>ROUND(I1210*H1210,2)</f>
        <v>0</v>
      </c>
      <c r="BL1210" s="17" t="s">
        <v>516</v>
      </c>
      <c r="BM1210" s="195" t="s">
        <v>2059</v>
      </c>
    </row>
    <row r="1211" spans="1:65" s="13" customFormat="1" ht="11.25">
      <c r="B1211" s="197"/>
      <c r="C1211" s="198"/>
      <c r="D1211" s="199" t="s">
        <v>150</v>
      </c>
      <c r="E1211" s="200" t="s">
        <v>1</v>
      </c>
      <c r="F1211" s="201" t="s">
        <v>2060</v>
      </c>
      <c r="G1211" s="198"/>
      <c r="H1211" s="200" t="s">
        <v>1</v>
      </c>
      <c r="I1211" s="202"/>
      <c r="J1211" s="198"/>
      <c r="K1211" s="198"/>
      <c r="L1211" s="203"/>
      <c r="M1211" s="204"/>
      <c r="N1211" s="205"/>
      <c r="O1211" s="205"/>
      <c r="P1211" s="205"/>
      <c r="Q1211" s="205"/>
      <c r="R1211" s="205"/>
      <c r="S1211" s="205"/>
      <c r="T1211" s="206"/>
      <c r="AT1211" s="207" t="s">
        <v>150</v>
      </c>
      <c r="AU1211" s="207" t="s">
        <v>148</v>
      </c>
      <c r="AV1211" s="13" t="s">
        <v>81</v>
      </c>
      <c r="AW1211" s="13" t="s">
        <v>31</v>
      </c>
      <c r="AX1211" s="13" t="s">
        <v>73</v>
      </c>
      <c r="AY1211" s="207" t="s">
        <v>140</v>
      </c>
    </row>
    <row r="1212" spans="1:65" s="14" customFormat="1" ht="11.25">
      <c r="B1212" s="208"/>
      <c r="C1212" s="209"/>
      <c r="D1212" s="199" t="s">
        <v>150</v>
      </c>
      <c r="E1212" s="210" t="s">
        <v>1</v>
      </c>
      <c r="F1212" s="211" t="s">
        <v>588</v>
      </c>
      <c r="G1212" s="209"/>
      <c r="H1212" s="212">
        <v>2</v>
      </c>
      <c r="I1212" s="213"/>
      <c r="J1212" s="209"/>
      <c r="K1212" s="209"/>
      <c r="L1212" s="214"/>
      <c r="M1212" s="215"/>
      <c r="N1212" s="216"/>
      <c r="O1212" s="216"/>
      <c r="P1212" s="216"/>
      <c r="Q1212" s="216"/>
      <c r="R1212" s="216"/>
      <c r="S1212" s="216"/>
      <c r="T1212" s="217"/>
      <c r="AT1212" s="218" t="s">
        <v>150</v>
      </c>
      <c r="AU1212" s="218" t="s">
        <v>148</v>
      </c>
      <c r="AV1212" s="14" t="s">
        <v>148</v>
      </c>
      <c r="AW1212" s="14" t="s">
        <v>31</v>
      </c>
      <c r="AX1212" s="14" t="s">
        <v>81</v>
      </c>
      <c r="AY1212" s="218" t="s">
        <v>140</v>
      </c>
    </row>
    <row r="1213" spans="1:65" s="12" customFormat="1" ht="25.9" customHeight="1">
      <c r="B1213" s="167"/>
      <c r="C1213" s="168"/>
      <c r="D1213" s="169" t="s">
        <v>72</v>
      </c>
      <c r="E1213" s="170" t="s">
        <v>2061</v>
      </c>
      <c r="F1213" s="170" t="s">
        <v>2062</v>
      </c>
      <c r="G1213" s="168"/>
      <c r="H1213" s="168"/>
      <c r="I1213" s="171"/>
      <c r="J1213" s="172">
        <f>BK1213</f>
        <v>0</v>
      </c>
      <c r="K1213" s="168"/>
      <c r="L1213" s="173"/>
      <c r="M1213" s="174"/>
      <c r="N1213" s="175"/>
      <c r="O1213" s="175"/>
      <c r="P1213" s="176">
        <f>SUM(P1214:P1218)</f>
        <v>0</v>
      </c>
      <c r="Q1213" s="175"/>
      <c r="R1213" s="176">
        <f>SUM(R1214:R1218)</f>
        <v>0</v>
      </c>
      <c r="S1213" s="175"/>
      <c r="T1213" s="177">
        <f>SUM(T1214:T1218)</f>
        <v>0</v>
      </c>
      <c r="AR1213" s="178" t="s">
        <v>147</v>
      </c>
      <c r="AT1213" s="179" t="s">
        <v>72</v>
      </c>
      <c r="AU1213" s="179" t="s">
        <v>73</v>
      </c>
      <c r="AY1213" s="178" t="s">
        <v>140</v>
      </c>
      <c r="BK1213" s="180">
        <f>SUM(BK1214:BK1218)</f>
        <v>0</v>
      </c>
    </row>
    <row r="1214" spans="1:65" s="2" customFormat="1" ht="21.75" customHeight="1">
      <c r="A1214" s="34"/>
      <c r="B1214" s="35"/>
      <c r="C1214" s="183" t="s">
        <v>2063</v>
      </c>
      <c r="D1214" s="183" t="s">
        <v>143</v>
      </c>
      <c r="E1214" s="184" t="s">
        <v>2064</v>
      </c>
      <c r="F1214" s="185" t="s">
        <v>2065</v>
      </c>
      <c r="G1214" s="186" t="s">
        <v>2066</v>
      </c>
      <c r="H1214" s="187">
        <v>6</v>
      </c>
      <c r="I1214" s="188"/>
      <c r="J1214" s="189">
        <f>ROUND(I1214*H1214,2)</f>
        <v>0</v>
      </c>
      <c r="K1214" s="190"/>
      <c r="L1214" s="39"/>
      <c r="M1214" s="191" t="s">
        <v>1</v>
      </c>
      <c r="N1214" s="192" t="s">
        <v>39</v>
      </c>
      <c r="O1214" s="71"/>
      <c r="P1214" s="193">
        <f>O1214*H1214</f>
        <v>0</v>
      </c>
      <c r="Q1214" s="193">
        <v>0</v>
      </c>
      <c r="R1214" s="193">
        <f>Q1214*H1214</f>
        <v>0</v>
      </c>
      <c r="S1214" s="193">
        <v>0</v>
      </c>
      <c r="T1214" s="194">
        <f>S1214*H1214</f>
        <v>0</v>
      </c>
      <c r="U1214" s="34"/>
      <c r="V1214" s="34"/>
      <c r="W1214" s="34"/>
      <c r="X1214" s="34"/>
      <c r="Y1214" s="34"/>
      <c r="Z1214" s="34"/>
      <c r="AA1214" s="34"/>
      <c r="AB1214" s="34"/>
      <c r="AC1214" s="34"/>
      <c r="AD1214" s="34"/>
      <c r="AE1214" s="34"/>
      <c r="AR1214" s="195" t="s">
        <v>2067</v>
      </c>
      <c r="AT1214" s="195" t="s">
        <v>143</v>
      </c>
      <c r="AU1214" s="195" t="s">
        <v>81</v>
      </c>
      <c r="AY1214" s="17" t="s">
        <v>140</v>
      </c>
      <c r="BE1214" s="196">
        <f>IF(N1214="základní",J1214,0)</f>
        <v>0</v>
      </c>
      <c r="BF1214" s="196">
        <f>IF(N1214="snížená",J1214,0)</f>
        <v>0</v>
      </c>
      <c r="BG1214" s="196">
        <f>IF(N1214="zákl. přenesená",J1214,0)</f>
        <v>0</v>
      </c>
      <c r="BH1214" s="196">
        <f>IF(N1214="sníž. přenesená",J1214,0)</f>
        <v>0</v>
      </c>
      <c r="BI1214" s="196">
        <f>IF(N1214="nulová",J1214,0)</f>
        <v>0</v>
      </c>
      <c r="BJ1214" s="17" t="s">
        <v>148</v>
      </c>
      <c r="BK1214" s="196">
        <f>ROUND(I1214*H1214,2)</f>
        <v>0</v>
      </c>
      <c r="BL1214" s="17" t="s">
        <v>2067</v>
      </c>
      <c r="BM1214" s="195" t="s">
        <v>2068</v>
      </c>
    </row>
    <row r="1215" spans="1:65" s="13" customFormat="1" ht="11.25">
      <c r="B1215" s="197"/>
      <c r="C1215" s="198"/>
      <c r="D1215" s="199" t="s">
        <v>150</v>
      </c>
      <c r="E1215" s="200" t="s">
        <v>1</v>
      </c>
      <c r="F1215" s="201" t="s">
        <v>2069</v>
      </c>
      <c r="G1215" s="198"/>
      <c r="H1215" s="200" t="s">
        <v>1</v>
      </c>
      <c r="I1215" s="202"/>
      <c r="J1215" s="198"/>
      <c r="K1215" s="198"/>
      <c r="L1215" s="203"/>
      <c r="M1215" s="204"/>
      <c r="N1215" s="205"/>
      <c r="O1215" s="205"/>
      <c r="P1215" s="205"/>
      <c r="Q1215" s="205"/>
      <c r="R1215" s="205"/>
      <c r="S1215" s="205"/>
      <c r="T1215" s="206"/>
      <c r="AT1215" s="207" t="s">
        <v>150</v>
      </c>
      <c r="AU1215" s="207" t="s">
        <v>81</v>
      </c>
      <c r="AV1215" s="13" t="s">
        <v>81</v>
      </c>
      <c r="AW1215" s="13" t="s">
        <v>31</v>
      </c>
      <c r="AX1215" s="13" t="s">
        <v>73</v>
      </c>
      <c r="AY1215" s="207" t="s">
        <v>140</v>
      </c>
    </row>
    <row r="1216" spans="1:65" s="13" customFormat="1" ht="22.5">
      <c r="B1216" s="197"/>
      <c r="C1216" s="198"/>
      <c r="D1216" s="199" t="s">
        <v>150</v>
      </c>
      <c r="E1216" s="200" t="s">
        <v>1</v>
      </c>
      <c r="F1216" s="201" t="s">
        <v>2070</v>
      </c>
      <c r="G1216" s="198"/>
      <c r="H1216" s="200" t="s">
        <v>1</v>
      </c>
      <c r="I1216" s="202"/>
      <c r="J1216" s="198"/>
      <c r="K1216" s="198"/>
      <c r="L1216" s="203"/>
      <c r="M1216" s="204"/>
      <c r="N1216" s="205"/>
      <c r="O1216" s="205"/>
      <c r="P1216" s="205"/>
      <c r="Q1216" s="205"/>
      <c r="R1216" s="205"/>
      <c r="S1216" s="205"/>
      <c r="T1216" s="206"/>
      <c r="AT1216" s="207" t="s">
        <v>150</v>
      </c>
      <c r="AU1216" s="207" t="s">
        <v>81</v>
      </c>
      <c r="AV1216" s="13" t="s">
        <v>81</v>
      </c>
      <c r="AW1216" s="13" t="s">
        <v>31</v>
      </c>
      <c r="AX1216" s="13" t="s">
        <v>73</v>
      </c>
      <c r="AY1216" s="207" t="s">
        <v>140</v>
      </c>
    </row>
    <row r="1217" spans="1:65" s="14" customFormat="1" ht="11.25">
      <c r="B1217" s="208"/>
      <c r="C1217" s="209"/>
      <c r="D1217" s="199" t="s">
        <v>150</v>
      </c>
      <c r="E1217" s="210" t="s">
        <v>1</v>
      </c>
      <c r="F1217" s="211" t="s">
        <v>176</v>
      </c>
      <c r="G1217" s="209"/>
      <c r="H1217" s="212">
        <v>6</v>
      </c>
      <c r="I1217" s="213"/>
      <c r="J1217" s="209"/>
      <c r="K1217" s="209"/>
      <c r="L1217" s="214"/>
      <c r="M1217" s="215"/>
      <c r="N1217" s="216"/>
      <c r="O1217" s="216"/>
      <c r="P1217" s="216"/>
      <c r="Q1217" s="216"/>
      <c r="R1217" s="216"/>
      <c r="S1217" s="216"/>
      <c r="T1217" s="217"/>
      <c r="AT1217" s="218" t="s">
        <v>150</v>
      </c>
      <c r="AU1217" s="218" t="s">
        <v>81</v>
      </c>
      <c r="AV1217" s="14" t="s">
        <v>148</v>
      </c>
      <c r="AW1217" s="14" t="s">
        <v>31</v>
      </c>
      <c r="AX1217" s="14" t="s">
        <v>81</v>
      </c>
      <c r="AY1217" s="218" t="s">
        <v>140</v>
      </c>
    </row>
    <row r="1218" spans="1:65" s="2" customFormat="1" ht="24.2" customHeight="1">
      <c r="A1218" s="34"/>
      <c r="B1218" s="35"/>
      <c r="C1218" s="183" t="s">
        <v>2071</v>
      </c>
      <c r="D1218" s="183" t="s">
        <v>143</v>
      </c>
      <c r="E1218" s="184" t="s">
        <v>2072</v>
      </c>
      <c r="F1218" s="185" t="s">
        <v>2073</v>
      </c>
      <c r="G1218" s="186" t="s">
        <v>2066</v>
      </c>
      <c r="H1218" s="187">
        <v>4</v>
      </c>
      <c r="I1218" s="188"/>
      <c r="J1218" s="189">
        <f>ROUND(I1218*H1218,2)</f>
        <v>0</v>
      </c>
      <c r="K1218" s="190"/>
      <c r="L1218" s="39"/>
      <c r="M1218" s="191" t="s">
        <v>1</v>
      </c>
      <c r="N1218" s="192" t="s">
        <v>39</v>
      </c>
      <c r="O1218" s="71"/>
      <c r="P1218" s="193">
        <f>O1218*H1218</f>
        <v>0</v>
      </c>
      <c r="Q1218" s="193">
        <v>0</v>
      </c>
      <c r="R1218" s="193">
        <f>Q1218*H1218</f>
        <v>0</v>
      </c>
      <c r="S1218" s="193">
        <v>0</v>
      </c>
      <c r="T1218" s="194">
        <f>S1218*H1218</f>
        <v>0</v>
      </c>
      <c r="U1218" s="34"/>
      <c r="V1218" s="34"/>
      <c r="W1218" s="34"/>
      <c r="X1218" s="34"/>
      <c r="Y1218" s="34"/>
      <c r="Z1218" s="34"/>
      <c r="AA1218" s="34"/>
      <c r="AB1218" s="34"/>
      <c r="AC1218" s="34"/>
      <c r="AD1218" s="34"/>
      <c r="AE1218" s="34"/>
      <c r="AR1218" s="195" t="s">
        <v>2067</v>
      </c>
      <c r="AT1218" s="195" t="s">
        <v>143</v>
      </c>
      <c r="AU1218" s="195" t="s">
        <v>81</v>
      </c>
      <c r="AY1218" s="17" t="s">
        <v>140</v>
      </c>
      <c r="BE1218" s="196">
        <f>IF(N1218="základní",J1218,0)</f>
        <v>0</v>
      </c>
      <c r="BF1218" s="196">
        <f>IF(N1218="snížená",J1218,0)</f>
        <v>0</v>
      </c>
      <c r="BG1218" s="196">
        <f>IF(N1218="zákl. přenesená",J1218,0)</f>
        <v>0</v>
      </c>
      <c r="BH1218" s="196">
        <f>IF(N1218="sníž. přenesená",J1218,0)</f>
        <v>0</v>
      </c>
      <c r="BI1218" s="196">
        <f>IF(N1218="nulová",J1218,0)</f>
        <v>0</v>
      </c>
      <c r="BJ1218" s="17" t="s">
        <v>148</v>
      </c>
      <c r="BK1218" s="196">
        <f>ROUND(I1218*H1218,2)</f>
        <v>0</v>
      </c>
      <c r="BL1218" s="17" t="s">
        <v>2067</v>
      </c>
      <c r="BM1218" s="195" t="s">
        <v>2074</v>
      </c>
    </row>
    <row r="1219" spans="1:65" s="12" customFormat="1" ht="25.9" customHeight="1">
      <c r="B1219" s="167"/>
      <c r="C1219" s="168"/>
      <c r="D1219" s="169" t="s">
        <v>72</v>
      </c>
      <c r="E1219" s="170" t="s">
        <v>2075</v>
      </c>
      <c r="F1219" s="170" t="s">
        <v>2076</v>
      </c>
      <c r="G1219" s="168"/>
      <c r="H1219" s="168"/>
      <c r="I1219" s="171"/>
      <c r="J1219" s="172">
        <f>BK1219</f>
        <v>0</v>
      </c>
      <c r="K1219" s="168"/>
      <c r="L1219" s="173"/>
      <c r="M1219" s="174"/>
      <c r="N1219" s="175"/>
      <c r="O1219" s="175"/>
      <c r="P1219" s="176">
        <f>P1220+P1222</f>
        <v>0</v>
      </c>
      <c r="Q1219" s="175"/>
      <c r="R1219" s="176">
        <f>R1220+R1222</f>
        <v>0</v>
      </c>
      <c r="S1219" s="175"/>
      <c r="T1219" s="177">
        <f>T1220+T1222</f>
        <v>0</v>
      </c>
      <c r="AR1219" s="178" t="s">
        <v>170</v>
      </c>
      <c r="AT1219" s="179" t="s">
        <v>72</v>
      </c>
      <c r="AU1219" s="179" t="s">
        <v>73</v>
      </c>
      <c r="AY1219" s="178" t="s">
        <v>140</v>
      </c>
      <c r="BK1219" s="180">
        <f>BK1220+BK1222</f>
        <v>0</v>
      </c>
    </row>
    <row r="1220" spans="1:65" s="12" customFormat="1" ht="22.9" customHeight="1">
      <c r="B1220" s="167"/>
      <c r="C1220" s="168"/>
      <c r="D1220" s="169" t="s">
        <v>72</v>
      </c>
      <c r="E1220" s="181" t="s">
        <v>2077</v>
      </c>
      <c r="F1220" s="181" t="s">
        <v>2078</v>
      </c>
      <c r="G1220" s="168"/>
      <c r="H1220" s="168"/>
      <c r="I1220" s="171"/>
      <c r="J1220" s="182">
        <f>BK1220</f>
        <v>0</v>
      </c>
      <c r="K1220" s="168"/>
      <c r="L1220" s="173"/>
      <c r="M1220" s="174"/>
      <c r="N1220" s="175"/>
      <c r="O1220" s="175"/>
      <c r="P1220" s="176">
        <f>P1221</f>
        <v>0</v>
      </c>
      <c r="Q1220" s="175"/>
      <c r="R1220" s="176">
        <f>R1221</f>
        <v>0</v>
      </c>
      <c r="S1220" s="175"/>
      <c r="T1220" s="177">
        <f>T1221</f>
        <v>0</v>
      </c>
      <c r="AR1220" s="178" t="s">
        <v>170</v>
      </c>
      <c r="AT1220" s="179" t="s">
        <v>72</v>
      </c>
      <c r="AU1220" s="179" t="s">
        <v>81</v>
      </c>
      <c r="AY1220" s="178" t="s">
        <v>140</v>
      </c>
      <c r="BK1220" s="180">
        <f>BK1221</f>
        <v>0</v>
      </c>
    </row>
    <row r="1221" spans="1:65" s="2" customFormat="1" ht="16.5" customHeight="1">
      <c r="A1221" s="34"/>
      <c r="B1221" s="35"/>
      <c r="C1221" s="183" t="s">
        <v>2079</v>
      </c>
      <c r="D1221" s="183" t="s">
        <v>143</v>
      </c>
      <c r="E1221" s="184" t="s">
        <v>2080</v>
      </c>
      <c r="F1221" s="185" t="s">
        <v>2078</v>
      </c>
      <c r="G1221" s="186" t="s">
        <v>2081</v>
      </c>
      <c r="H1221" s="187">
        <v>45</v>
      </c>
      <c r="I1221" s="188"/>
      <c r="J1221" s="189">
        <f>ROUND(I1221*H1221,2)</f>
        <v>0</v>
      </c>
      <c r="K1221" s="190"/>
      <c r="L1221" s="39"/>
      <c r="M1221" s="191" t="s">
        <v>1</v>
      </c>
      <c r="N1221" s="192" t="s">
        <v>39</v>
      </c>
      <c r="O1221" s="71"/>
      <c r="P1221" s="193">
        <f>O1221*H1221</f>
        <v>0</v>
      </c>
      <c r="Q1221" s="193">
        <v>0</v>
      </c>
      <c r="R1221" s="193">
        <f>Q1221*H1221</f>
        <v>0</v>
      </c>
      <c r="S1221" s="193">
        <v>0</v>
      </c>
      <c r="T1221" s="194">
        <f>S1221*H1221</f>
        <v>0</v>
      </c>
      <c r="U1221" s="34"/>
      <c r="V1221" s="34"/>
      <c r="W1221" s="34"/>
      <c r="X1221" s="34"/>
      <c r="Y1221" s="34"/>
      <c r="Z1221" s="34"/>
      <c r="AA1221" s="34"/>
      <c r="AB1221" s="34"/>
      <c r="AC1221" s="34"/>
      <c r="AD1221" s="34"/>
      <c r="AE1221" s="34"/>
      <c r="AR1221" s="195" t="s">
        <v>2082</v>
      </c>
      <c r="AT1221" s="195" t="s">
        <v>143</v>
      </c>
      <c r="AU1221" s="195" t="s">
        <v>148</v>
      </c>
      <c r="AY1221" s="17" t="s">
        <v>140</v>
      </c>
      <c r="BE1221" s="196">
        <f>IF(N1221="základní",J1221,0)</f>
        <v>0</v>
      </c>
      <c r="BF1221" s="196">
        <f>IF(N1221="snížená",J1221,0)</f>
        <v>0</v>
      </c>
      <c r="BG1221" s="196">
        <f>IF(N1221="zákl. přenesená",J1221,0)</f>
        <v>0</v>
      </c>
      <c r="BH1221" s="196">
        <f>IF(N1221="sníž. přenesená",J1221,0)</f>
        <v>0</v>
      </c>
      <c r="BI1221" s="196">
        <f>IF(N1221="nulová",J1221,0)</f>
        <v>0</v>
      </c>
      <c r="BJ1221" s="17" t="s">
        <v>148</v>
      </c>
      <c r="BK1221" s="196">
        <f>ROUND(I1221*H1221,2)</f>
        <v>0</v>
      </c>
      <c r="BL1221" s="17" t="s">
        <v>2082</v>
      </c>
      <c r="BM1221" s="195" t="s">
        <v>2083</v>
      </c>
    </row>
    <row r="1222" spans="1:65" s="12" customFormat="1" ht="22.9" customHeight="1">
      <c r="B1222" s="167"/>
      <c r="C1222" s="168"/>
      <c r="D1222" s="169" t="s">
        <v>72</v>
      </c>
      <c r="E1222" s="181" t="s">
        <v>2084</v>
      </c>
      <c r="F1222" s="181" t="s">
        <v>2085</v>
      </c>
      <c r="G1222" s="168"/>
      <c r="H1222" s="168"/>
      <c r="I1222" s="171"/>
      <c r="J1222" s="182">
        <f>BK1222</f>
        <v>0</v>
      </c>
      <c r="K1222" s="168"/>
      <c r="L1222" s="173"/>
      <c r="M1222" s="174"/>
      <c r="N1222" s="175"/>
      <c r="O1222" s="175"/>
      <c r="P1222" s="176">
        <f>P1223</f>
        <v>0</v>
      </c>
      <c r="Q1222" s="175"/>
      <c r="R1222" s="176">
        <f>R1223</f>
        <v>0</v>
      </c>
      <c r="S1222" s="175"/>
      <c r="T1222" s="177">
        <f>T1223</f>
        <v>0</v>
      </c>
      <c r="AR1222" s="178" t="s">
        <v>170</v>
      </c>
      <c r="AT1222" s="179" t="s">
        <v>72</v>
      </c>
      <c r="AU1222" s="179" t="s">
        <v>81</v>
      </c>
      <c r="AY1222" s="178" t="s">
        <v>140</v>
      </c>
      <c r="BK1222" s="180">
        <f>BK1223</f>
        <v>0</v>
      </c>
    </row>
    <row r="1223" spans="1:65" s="2" customFormat="1" ht="16.5" customHeight="1">
      <c r="A1223" s="34"/>
      <c r="B1223" s="35"/>
      <c r="C1223" s="183" t="s">
        <v>2086</v>
      </c>
      <c r="D1223" s="183" t="s">
        <v>143</v>
      </c>
      <c r="E1223" s="184" t="s">
        <v>2087</v>
      </c>
      <c r="F1223" s="185" t="s">
        <v>2085</v>
      </c>
      <c r="G1223" s="186" t="s">
        <v>2081</v>
      </c>
      <c r="H1223" s="187">
        <v>45</v>
      </c>
      <c r="I1223" s="188"/>
      <c r="J1223" s="189">
        <f>ROUND(I1223*H1223,2)</f>
        <v>0</v>
      </c>
      <c r="K1223" s="190"/>
      <c r="L1223" s="39"/>
      <c r="M1223" s="241" t="s">
        <v>1</v>
      </c>
      <c r="N1223" s="242" t="s">
        <v>39</v>
      </c>
      <c r="O1223" s="243"/>
      <c r="P1223" s="244">
        <f>O1223*H1223</f>
        <v>0</v>
      </c>
      <c r="Q1223" s="244">
        <v>0</v>
      </c>
      <c r="R1223" s="244">
        <f>Q1223*H1223</f>
        <v>0</v>
      </c>
      <c r="S1223" s="244">
        <v>0</v>
      </c>
      <c r="T1223" s="245">
        <f>S1223*H1223</f>
        <v>0</v>
      </c>
      <c r="U1223" s="34"/>
      <c r="V1223" s="34"/>
      <c r="W1223" s="34"/>
      <c r="X1223" s="34"/>
      <c r="Y1223" s="34"/>
      <c r="Z1223" s="34"/>
      <c r="AA1223" s="34"/>
      <c r="AB1223" s="34"/>
      <c r="AC1223" s="34"/>
      <c r="AD1223" s="34"/>
      <c r="AE1223" s="34"/>
      <c r="AR1223" s="195" t="s">
        <v>2082</v>
      </c>
      <c r="AT1223" s="195" t="s">
        <v>143</v>
      </c>
      <c r="AU1223" s="195" t="s">
        <v>148</v>
      </c>
      <c r="AY1223" s="17" t="s">
        <v>140</v>
      </c>
      <c r="BE1223" s="196">
        <f>IF(N1223="základní",J1223,0)</f>
        <v>0</v>
      </c>
      <c r="BF1223" s="196">
        <f>IF(N1223="snížená",J1223,0)</f>
        <v>0</v>
      </c>
      <c r="BG1223" s="196">
        <f>IF(N1223="zákl. přenesená",J1223,0)</f>
        <v>0</v>
      </c>
      <c r="BH1223" s="196">
        <f>IF(N1223="sníž. přenesená",J1223,0)</f>
        <v>0</v>
      </c>
      <c r="BI1223" s="196">
        <f>IF(N1223="nulová",J1223,0)</f>
        <v>0</v>
      </c>
      <c r="BJ1223" s="17" t="s">
        <v>148</v>
      </c>
      <c r="BK1223" s="196">
        <f>ROUND(I1223*H1223,2)</f>
        <v>0</v>
      </c>
      <c r="BL1223" s="17" t="s">
        <v>2082</v>
      </c>
      <c r="BM1223" s="195" t="s">
        <v>2088</v>
      </c>
    </row>
    <row r="1224" spans="1:65" s="2" customFormat="1" ht="6.95" customHeight="1">
      <c r="A1224" s="34"/>
      <c r="B1224" s="54"/>
      <c r="C1224" s="55"/>
      <c r="D1224" s="55"/>
      <c r="E1224" s="55"/>
      <c r="F1224" s="55"/>
      <c r="G1224" s="55"/>
      <c r="H1224" s="55"/>
      <c r="I1224" s="55"/>
      <c r="J1224" s="55"/>
      <c r="K1224" s="55"/>
      <c r="L1224" s="39"/>
      <c r="M1224" s="34"/>
      <c r="O1224" s="34"/>
      <c r="P1224" s="34"/>
      <c r="Q1224" s="34"/>
      <c r="R1224" s="34"/>
      <c r="S1224" s="34"/>
      <c r="T1224" s="34"/>
      <c r="U1224" s="34"/>
      <c r="V1224" s="34"/>
      <c r="W1224" s="34"/>
      <c r="X1224" s="34"/>
      <c r="Y1224" s="34"/>
      <c r="Z1224" s="34"/>
      <c r="AA1224" s="34"/>
      <c r="AB1224" s="34"/>
      <c r="AC1224" s="34"/>
      <c r="AD1224" s="34"/>
      <c r="AE1224" s="34"/>
    </row>
  </sheetData>
  <sheetProtection algorithmName="SHA-512" hashValue="RkrymNzflWoIPdbMJJu+kjMhYxbteObt8lEGLUpQ8oSTiyBXzHKfthLdrk4oBI6zXuJYnn19Z8LniL0po+BCwA==" saltValue="kIZFEdj1t3g7YhmtZr4l6Q==" spinCount="100000" sheet="1" objects="1" scenarios="1" formatColumns="0" formatRows="0" autoFilter="0"/>
  <autoFilter ref="C149:K1223"/>
  <mergeCells count="9">
    <mergeCell ref="E87:H87"/>
    <mergeCell ref="E140:H140"/>
    <mergeCell ref="E142:H14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02 - Oprava bytu Bělohors...</vt:lpstr>
      <vt:lpstr>'02 - Oprava bytu Bělohors...'!Názvy_tisku</vt:lpstr>
      <vt:lpstr>'Rekapitulace stavby'!Názvy_tisku</vt:lpstr>
      <vt:lpstr>'02 - Oprava bytu Bělohors...'!Oblast_tisku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2024-10-07T06:31:49Z</dcterms:created>
  <dcterms:modified xsi:type="dcterms:W3CDTF">2024-10-07T06:33:26Z</dcterms:modified>
</cp:coreProperties>
</file>